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TZB_ZAKAZKY\1101_1150\1131_Bohumín_nemocnice_projekt\09_projekty\08_ROZPOČTY\slepý rozpočet\"/>
    </mc:Choice>
  </mc:AlternateContent>
  <bookViews>
    <workbookView xWindow="390" yWindow="285" windowWidth="22575" windowHeight="975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list'!$F$4</definedName>
    <definedName name="MJ">'Krycí list'!$G$4</definedName>
    <definedName name="Mont">Rekapitulace!$H$14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Položky!$A$1:$G$72</definedName>
    <definedName name="_xlnm.Print_Area" localSheetId="1">Rekapitulace!$A$1:$I$20</definedName>
    <definedName name="PocetMJ">'Krycí list'!$G$7</definedName>
    <definedName name="Poznamka">'Krycí list'!$B$37</definedName>
    <definedName name="Projektant">'Krycí list'!$C$7</definedName>
    <definedName name="PSV">Rekapitulace!$F$14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Rekapitulace!$H$20</definedName>
    <definedName name="VRNKc">Rekapitulace!$E$19</definedName>
    <definedName name="VRNnazev">Rekapitulace!$A$19</definedName>
    <definedName name="VRNproc">Rekapitulace!$F$19</definedName>
    <definedName name="VRNzakl">Rekapitulace!$G$19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</workbook>
</file>

<file path=xl/calcChain.xml><?xml version="1.0" encoding="utf-8"?>
<calcChain xmlns="http://schemas.openxmlformats.org/spreadsheetml/2006/main">
  <c r="G52" i="3" l="1"/>
  <c r="G14" i="3"/>
  <c r="G38" i="3" l="1"/>
  <c r="G39" i="3"/>
  <c r="G40" i="3"/>
  <c r="G33" i="3" l="1"/>
  <c r="G62" i="3"/>
  <c r="G61" i="3"/>
  <c r="G37" i="3"/>
  <c r="G36" i="3"/>
  <c r="G26" i="3"/>
  <c r="G25" i="3"/>
  <c r="G51" i="3"/>
  <c r="G50" i="3"/>
  <c r="G10" i="3"/>
  <c r="G11" i="3"/>
  <c r="G12" i="3"/>
  <c r="G13" i="3"/>
  <c r="G48" i="3"/>
  <c r="G58" i="3"/>
  <c r="G18" i="3"/>
  <c r="C34" i="3"/>
  <c r="G41" i="3" l="1"/>
  <c r="G53" i="3"/>
  <c r="G54" i="3"/>
  <c r="G55" i="3"/>
  <c r="G56" i="3"/>
  <c r="G57" i="3"/>
  <c r="G59" i="3"/>
  <c r="G60" i="3"/>
  <c r="G32" i="3"/>
  <c r="G15" i="3"/>
  <c r="G9" i="3" l="1"/>
  <c r="G22" i="3" l="1"/>
  <c r="G47" i="3" l="1"/>
  <c r="BA47" i="3" s="1"/>
  <c r="G17" i="3"/>
  <c r="C3" i="3"/>
  <c r="G49" i="3"/>
  <c r="BA49" i="3" s="1"/>
  <c r="BA55" i="3"/>
  <c r="BA56" i="3"/>
  <c r="BA57" i="3"/>
  <c r="BA59" i="3"/>
  <c r="BA60" i="3"/>
  <c r="BA62" i="3"/>
  <c r="G44" i="3"/>
  <c r="BA44" i="3" s="1"/>
  <c r="BA32" i="3"/>
  <c r="BA33" i="3"/>
  <c r="BD11" i="3"/>
  <c r="G16" i="3"/>
  <c r="G19" i="3"/>
  <c r="BD19" i="3" s="1"/>
  <c r="G20" i="3"/>
  <c r="BD20" i="3" s="1"/>
  <c r="G21" i="3"/>
  <c r="BD21" i="3" s="1"/>
  <c r="G23" i="3"/>
  <c r="BD23" i="3" s="1"/>
  <c r="G24" i="3"/>
  <c r="BD24" i="3" s="1"/>
  <c r="G27" i="3"/>
  <c r="BD27" i="3" s="1"/>
  <c r="G28" i="3"/>
  <c r="BD28" i="3" s="1"/>
  <c r="BE71" i="3"/>
  <c r="BD71" i="3"/>
  <c r="BC71" i="3"/>
  <c r="BB71" i="3"/>
  <c r="G71" i="3"/>
  <c r="BA71" i="3" s="1"/>
  <c r="BE70" i="3"/>
  <c r="BD70" i="3"/>
  <c r="BC70" i="3"/>
  <c r="BB70" i="3"/>
  <c r="G70" i="3"/>
  <c r="BA70" i="3" s="1"/>
  <c r="BE69" i="3"/>
  <c r="BD69" i="3"/>
  <c r="BC69" i="3"/>
  <c r="BB69" i="3"/>
  <c r="G69" i="3"/>
  <c r="BA69" i="3" s="1"/>
  <c r="B13" i="2"/>
  <c r="A13" i="2"/>
  <c r="C72" i="3"/>
  <c r="BE66" i="3"/>
  <c r="BD66" i="3"/>
  <c r="BC66" i="3"/>
  <c r="BB66" i="3"/>
  <c r="G66" i="3"/>
  <c r="BA66" i="3" s="1"/>
  <c r="BE65" i="3"/>
  <c r="BD65" i="3"/>
  <c r="BC65" i="3"/>
  <c r="BB65" i="3"/>
  <c r="G65" i="3"/>
  <c r="BA65" i="3" s="1"/>
  <c r="B12" i="2"/>
  <c r="A12" i="2"/>
  <c r="C67" i="3"/>
  <c r="BE62" i="3"/>
  <c r="BD62" i="3"/>
  <c r="BC62" i="3"/>
  <c r="BB62" i="3"/>
  <c r="BE60" i="3"/>
  <c r="BD60" i="3"/>
  <c r="BC60" i="3"/>
  <c r="BB60" i="3"/>
  <c r="BE59" i="3"/>
  <c r="BD59" i="3"/>
  <c r="BC59" i="3"/>
  <c r="BB59" i="3"/>
  <c r="BE57" i="3"/>
  <c r="BD57" i="3"/>
  <c r="BC57" i="3"/>
  <c r="BB57" i="3"/>
  <c r="BE56" i="3"/>
  <c r="BD56" i="3"/>
  <c r="BC56" i="3"/>
  <c r="BB56" i="3"/>
  <c r="BE55" i="3"/>
  <c r="BD55" i="3"/>
  <c r="BC55" i="3"/>
  <c r="BB55" i="3"/>
  <c r="BE49" i="3"/>
  <c r="BD49" i="3"/>
  <c r="BC49" i="3"/>
  <c r="BB49" i="3"/>
  <c r="BE47" i="3"/>
  <c r="BD47" i="3"/>
  <c r="BC47" i="3"/>
  <c r="BB47" i="3"/>
  <c r="B11" i="2"/>
  <c r="A11" i="2"/>
  <c r="C63" i="3"/>
  <c r="BE44" i="3"/>
  <c r="BD44" i="3"/>
  <c r="BC44" i="3"/>
  <c r="BB44" i="3"/>
  <c r="BE43" i="3"/>
  <c r="BD43" i="3"/>
  <c r="BC43" i="3"/>
  <c r="BB43" i="3"/>
  <c r="G43" i="3"/>
  <c r="B10" i="2"/>
  <c r="A10" i="2"/>
  <c r="C45" i="3"/>
  <c r="B9" i="2"/>
  <c r="A9" i="2"/>
  <c r="C41" i="3"/>
  <c r="BE33" i="3"/>
  <c r="BD33" i="3"/>
  <c r="BC33" i="3"/>
  <c r="BB33" i="3"/>
  <c r="BE32" i="3"/>
  <c r="BD32" i="3"/>
  <c r="BC32" i="3"/>
  <c r="BB32" i="3"/>
  <c r="BE31" i="3"/>
  <c r="BD31" i="3"/>
  <c r="BC31" i="3"/>
  <c r="BB31" i="3"/>
  <c r="G31" i="3"/>
  <c r="BA31" i="3" s="1"/>
  <c r="B8" i="2"/>
  <c r="A8" i="2"/>
  <c r="BE28" i="3"/>
  <c r="BC28" i="3"/>
  <c r="BB28" i="3"/>
  <c r="BA28" i="3"/>
  <c r="BE27" i="3"/>
  <c r="BC27" i="3"/>
  <c r="BB27" i="3"/>
  <c r="BA27" i="3"/>
  <c r="BE24" i="3"/>
  <c r="BC24" i="3"/>
  <c r="BB24" i="3"/>
  <c r="BA24" i="3"/>
  <c r="BE23" i="3"/>
  <c r="BC23" i="3"/>
  <c r="BB23" i="3"/>
  <c r="BA23" i="3"/>
  <c r="BE21" i="3"/>
  <c r="BC21" i="3"/>
  <c r="BB21" i="3"/>
  <c r="BA21" i="3"/>
  <c r="BE20" i="3"/>
  <c r="BC20" i="3"/>
  <c r="BB20" i="3"/>
  <c r="BA20" i="3"/>
  <c r="BE19" i="3"/>
  <c r="BC19" i="3"/>
  <c r="BB19" i="3"/>
  <c r="BA19" i="3"/>
  <c r="BE11" i="3"/>
  <c r="BC11" i="3"/>
  <c r="BB11" i="3"/>
  <c r="BA11" i="3"/>
  <c r="BE8" i="3"/>
  <c r="BC8" i="3"/>
  <c r="BB8" i="3"/>
  <c r="BA8" i="3"/>
  <c r="G8" i="3"/>
  <c r="BD8" i="3" s="1"/>
  <c r="B7" i="2"/>
  <c r="A7" i="2"/>
  <c r="C29" i="3"/>
  <c r="C4" i="3"/>
  <c r="F3" i="3"/>
  <c r="H20" i="2"/>
  <c r="G19" i="2"/>
  <c r="I19" i="2" s="1"/>
  <c r="C2" i="2"/>
  <c r="C1" i="2"/>
  <c r="F31" i="1"/>
  <c r="G22" i="1"/>
  <c r="G21" i="1" s="1"/>
  <c r="G8" i="1"/>
  <c r="BD29" i="3" l="1"/>
  <c r="G29" i="3"/>
  <c r="H7" i="2" s="1"/>
  <c r="BA43" i="3"/>
  <c r="BA45" i="3" s="1"/>
  <c r="G45" i="3"/>
  <c r="G10" i="2" s="1"/>
  <c r="G63" i="3"/>
  <c r="G11" i="2" s="1"/>
  <c r="BC67" i="3"/>
  <c r="G12" i="2" s="1"/>
  <c r="BD72" i="3"/>
  <c r="H13" i="2" s="1"/>
  <c r="BC72" i="3"/>
  <c r="G13" i="2" s="1"/>
  <c r="BE72" i="3"/>
  <c r="I13" i="2" s="1"/>
  <c r="G34" i="3"/>
  <c r="G8" i="2" s="1"/>
  <c r="G9" i="2"/>
  <c r="BD63" i="3"/>
  <c r="H11" i="2" s="1"/>
  <c r="BE34" i="3"/>
  <c r="I8" i="2" s="1"/>
  <c r="BA29" i="3"/>
  <c r="BB29" i="3"/>
  <c r="F7" i="2" s="1"/>
  <c r="BE29" i="3"/>
  <c r="I7" i="2" s="1"/>
  <c r="BC41" i="3"/>
  <c r="BD41" i="3"/>
  <c r="H9" i="2" s="1"/>
  <c r="BC29" i="3"/>
  <c r="G7" i="2" s="1"/>
  <c r="BB34" i="3"/>
  <c r="F8" i="2" s="1"/>
  <c r="BD34" i="3"/>
  <c r="H8" i="2" s="1"/>
  <c r="BE63" i="3"/>
  <c r="I11" i="2" s="1"/>
  <c r="BB63" i="3"/>
  <c r="F11" i="2" s="1"/>
  <c r="G72" i="3"/>
  <c r="E13" i="2" s="1"/>
  <c r="BC63" i="3"/>
  <c r="BB41" i="3"/>
  <c r="F9" i="2" s="1"/>
  <c r="BC34" i="3"/>
  <c r="BE41" i="3"/>
  <c r="I9" i="2" s="1"/>
  <c r="BE67" i="3"/>
  <c r="I12" i="2" s="1"/>
  <c r="BB72" i="3"/>
  <c r="F13" i="2" s="1"/>
  <c r="BA72" i="3"/>
  <c r="BD45" i="3"/>
  <c r="H10" i="2" s="1"/>
  <c r="BB45" i="3"/>
  <c r="F10" i="2" s="1"/>
  <c r="BE45" i="3"/>
  <c r="I10" i="2" s="1"/>
  <c r="BC45" i="3"/>
  <c r="BA34" i="3"/>
  <c r="BA41" i="3"/>
  <c r="BB67" i="3"/>
  <c r="F12" i="2" s="1"/>
  <c r="BD67" i="3"/>
  <c r="H12" i="2" s="1"/>
  <c r="BA63" i="3"/>
  <c r="BA67" i="3"/>
  <c r="G67" i="3"/>
  <c r="E12" i="2" s="1"/>
  <c r="I14" i="2" l="1"/>
  <c r="C20" i="1" s="1"/>
  <c r="G14" i="2"/>
  <c r="C14" i="1" s="1"/>
  <c r="F14" i="2"/>
  <c r="C17" i="1" s="1"/>
  <c r="H14" i="2"/>
  <c r="C15" i="1" s="1"/>
  <c r="E14" i="2"/>
  <c r="C16" i="1" s="1"/>
  <c r="C18" i="1" l="1"/>
  <c r="C21" i="1" s="1"/>
  <c r="C22" i="1" s="1"/>
  <c r="F32" i="1" s="1"/>
  <c r="F33" i="1" s="1"/>
  <c r="F34" i="1" s="1"/>
</calcChain>
</file>

<file path=xl/sharedStrings.xml><?xml version="1.0" encoding="utf-8"?>
<sst xmlns="http://schemas.openxmlformats.org/spreadsheetml/2006/main" count="330" uniqueCount="239">
  <si>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</si>
  <si>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</si>
  <si>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</si>
  <si>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</si>
  <si>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</si>
  <si>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</si>
  <si>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</si>
  <si>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</si>
  <si>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</si>
  <si>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</si>
  <si>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</si>
  <si>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</si>
  <si>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</si>
  <si>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</si>
  <si>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</si>
  <si>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</si>
  <si>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</si>
  <si>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</si>
  <si>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</si>
  <si>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</si>
  <si>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</si>
  <si>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</si>
  <si>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</si>
  <si>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</si>
  <si>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</si>
  <si>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</si>
  <si>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</si>
  <si>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</si>
  <si>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</si>
  <si>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</si>
  <si>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</si>
  <si>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</si>
  <si>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</si>
  <si>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</si>
  <si>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</si>
  <si>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</si>
  <si>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</si>
  <si>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</si>
  <si>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</si>
  <si>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</si>
  <si>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</si>
  <si>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</si>
  <si>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</si>
  <si>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</si>
  <si>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</si>
  <si>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</si>
  <si>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</si>
  <si>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</si>
  <si>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</si>
  <si>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</si>
  <si>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</si>
  <si>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</si>
  <si>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</si>
  <si>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</si>
  <si>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</si>
  <si>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</si>
  <si>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</si>
  <si>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</si>
  <si>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</si>
  <si>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</si>
  <si>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</si>
  <si>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</si>
  <si>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</si>
  <si>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</si>
  <si>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</si>
  <si>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</si>
  <si>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M21</t>
  </si>
  <si>
    <t>Elektromontáže</t>
  </si>
  <si>
    <t>kus</t>
  </si>
  <si>
    <t>m</t>
  </si>
  <si>
    <t xml:space="preserve">Ukončení vodičů v rozvaděči + zapojení do 2,5 mm2 </t>
  </si>
  <si>
    <t xml:space="preserve">Ukončení kabelů v rozvaděči </t>
  </si>
  <si>
    <t xml:space="preserve">Svorka na potrubí Bernard, včetně Cu pásku </t>
  </si>
  <si>
    <t xml:space="preserve">Krabice plastová se zapojením </t>
  </si>
  <si>
    <t xml:space="preserve">Osazení hmoždinky do M8 </t>
  </si>
  <si>
    <t>hod.</t>
  </si>
  <si>
    <t>D21</t>
  </si>
  <si>
    <t>Dodávka MaR- ASŘ</t>
  </si>
  <si>
    <t>kpl.</t>
  </si>
  <si>
    <t>D22</t>
  </si>
  <si>
    <t>Dodávka MaR-Periférie</t>
  </si>
  <si>
    <t>D23</t>
  </si>
  <si>
    <t>D24</t>
  </si>
  <si>
    <t>Dodávka elektro</t>
  </si>
  <si>
    <t xml:space="preserve">Vodič silový CY zelenožlutý 6,00 mm2 - drát </t>
  </si>
  <si>
    <t xml:space="preserve">Pásky stahovací SP 100 x 2,5 </t>
  </si>
  <si>
    <t>1C</t>
  </si>
  <si>
    <t xml:space="preserve">Pásky stahovací SP 200 x 4,5 </t>
  </si>
  <si>
    <t xml:space="preserve">Drobný spojovací a montážní materiál </t>
  </si>
  <si>
    <t xml:space="preserve">Servisní nastavení a seřízení ŘS </t>
  </si>
  <si>
    <t xml:space="preserve">Zaškolení obsluhy </t>
  </si>
  <si>
    <t>soub.</t>
  </si>
  <si>
    <t>VRN</t>
  </si>
  <si>
    <t xml:space="preserve">Oprava PD na skutečné provedení </t>
  </si>
  <si>
    <t xml:space="preserve">Výchozí revizní zpráva elektro a MaR </t>
  </si>
  <si>
    <t xml:space="preserve">Mimostaveništní doprava </t>
  </si>
  <si>
    <t xml:space="preserve">Jméno : </t>
  </si>
  <si>
    <t>Plastová přechodová krabice včetně svorek</t>
  </si>
  <si>
    <t>ks</t>
  </si>
  <si>
    <t xml:space="preserve">Ochranná trubka různé rozměry Kopos tuhá </t>
  </si>
  <si>
    <t>Dodávka RK</t>
  </si>
  <si>
    <t>Svorky Bernard, pásky, pro pospojování</t>
  </si>
  <si>
    <t>Zemnící svorkovnice centrální</t>
  </si>
  <si>
    <t>1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</si>
  <si>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</si>
  <si>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</si>
  <si>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</si>
  <si>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</si>
  <si>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</si>
  <si>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</si>
  <si>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</si>
  <si>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</si>
  <si>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</si>
  <si>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</si>
  <si>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</si>
  <si>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17</t>
  </si>
  <si>
    <t>18</t>
  </si>
  <si>
    <t>19</t>
  </si>
  <si>
    <t>20</t>
  </si>
  <si>
    <t>32</t>
  </si>
  <si>
    <t>34</t>
  </si>
  <si>
    <t>36</t>
  </si>
  <si>
    <t>M21-01</t>
  </si>
  <si>
    <t>M21-05</t>
  </si>
  <si>
    <t>M21-06</t>
  </si>
  <si>
    <t>M21-07</t>
  </si>
  <si>
    <t>M21-08</t>
  </si>
  <si>
    <t>M21-09</t>
  </si>
  <si>
    <t>M21-11</t>
  </si>
  <si>
    <t>M21-12</t>
  </si>
  <si>
    <t>M21-13</t>
  </si>
  <si>
    <t>M21-14</t>
  </si>
  <si>
    <t>M21-15</t>
  </si>
  <si>
    <t>M21-17</t>
  </si>
  <si>
    <t>M21-18</t>
  </si>
  <si>
    <t>M21-19</t>
  </si>
  <si>
    <t>M21-20</t>
  </si>
  <si>
    <t>D21-01</t>
  </si>
  <si>
    <t>D23-01</t>
  </si>
  <si>
    <t>D23-02</t>
  </si>
  <si>
    <t>D24-03</t>
  </si>
  <si>
    <t>D24-04</t>
  </si>
  <si>
    <t>D24-05</t>
  </si>
  <si>
    <t>D24-06</t>
  </si>
  <si>
    <t>D24-07</t>
  </si>
  <si>
    <t>D24-08</t>
  </si>
  <si>
    <t>D24-09</t>
  </si>
  <si>
    <t>D24-10</t>
  </si>
  <si>
    <t>D24-11</t>
  </si>
  <si>
    <t>D24-12</t>
  </si>
  <si>
    <t>D24-13</t>
  </si>
  <si>
    <t>D24-14</t>
  </si>
  <si>
    <t>D24-15</t>
  </si>
  <si>
    <t>HZS-01</t>
  </si>
  <si>
    <t>HZS-02</t>
  </si>
  <si>
    <t>VRN-01</t>
  </si>
  <si>
    <t>VRN-02</t>
  </si>
  <si>
    <t>VRN-03</t>
  </si>
  <si>
    <t>Vodič specílaní UTP.cat5</t>
  </si>
  <si>
    <t>1061-2019</t>
  </si>
  <si>
    <t xml:space="preserve">Kabel speciální J-Y(St)Y 2x2x0.8 volně uložený </t>
  </si>
  <si>
    <t>Vodič specíalní UTP.cat5</t>
  </si>
  <si>
    <t>Systém Merkur 2</t>
  </si>
  <si>
    <t>2</t>
  </si>
  <si>
    <t>3</t>
  </si>
  <si>
    <t>4</t>
  </si>
  <si>
    <t>16</t>
  </si>
  <si>
    <t>M21-02</t>
  </si>
  <si>
    <t>M21-03</t>
  </si>
  <si>
    <t>M21-04</t>
  </si>
  <si>
    <t>M21-16</t>
  </si>
  <si>
    <t>Systém Merkur 2 včetně konzolí</t>
  </si>
  <si>
    <t>D24-02</t>
  </si>
  <si>
    <t>21</t>
  </si>
  <si>
    <t>D24-16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</si>
  <si>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</si>
  <si>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</si>
  <si>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</si>
  <si>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</si>
  <si>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</si>
  <si>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</si>
  <si>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</si>
  <si>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</si>
  <si>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</si>
  <si>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</si>
  <si>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33</t>
  </si>
  <si>
    <t>35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</si>
  <si>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</si>
  <si>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</si>
  <si>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</si>
  <si>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</si>
  <si>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</si>
  <si>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</si>
  <si>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</si>
  <si>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</si>
  <si>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</si>
  <si>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</si>
  <si>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</si>
  <si>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</si>
  <si>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 xml:space="preserve">Kabel speciální JYTY s Al 2 x 1 mm volně uložený </t>
  </si>
  <si>
    <t>MTZ zapojení teplotního čidla</t>
  </si>
  <si>
    <t>MTZ manostatu, termostatu</t>
  </si>
  <si>
    <t>D22-01</t>
  </si>
  <si>
    <t>D22-02</t>
  </si>
  <si>
    <t>D22-03</t>
  </si>
  <si>
    <t>D22-04</t>
  </si>
  <si>
    <t>D22-05</t>
  </si>
  <si>
    <t>Snímač teploty Ni 1000/6180ppm potrubí</t>
  </si>
  <si>
    <t>Nemocnice Bohumín,areál městské nemocnice, Slezská 207, Starý Bohumín</t>
  </si>
  <si>
    <t>OPTIMALIZACE TEPELNÉHO HOSPODÁŘSTVÍ</t>
  </si>
  <si>
    <t xml:space="preserve">Kabel CYKY-m 750 V 3 x 1,5 mm2 volně uložený </t>
  </si>
  <si>
    <t>MTZ čerpadlo,servopohon, solenoid</t>
  </si>
  <si>
    <t>D21-06</t>
  </si>
  <si>
    <t>Snímač teploty  Ni 1000/6180ppm venkovní</t>
  </si>
  <si>
    <t>Snímač teploty Ni 1000/6180ppm jímka TUV</t>
  </si>
  <si>
    <t>Termostat Havarijní TUV</t>
  </si>
  <si>
    <t>Servopohon 24VDC, 0-10V</t>
  </si>
  <si>
    <t>49</t>
  </si>
  <si>
    <t>50</t>
  </si>
  <si>
    <t>Datum :17.9.2021</t>
  </si>
  <si>
    <t xml:space="preserve">Montáž celoplechových rozvodnic do 100 kg </t>
  </si>
  <si>
    <t xml:space="preserve">Kabel CYKY-m 750 V 3 x 2,5 mm2 volně uložený </t>
  </si>
  <si>
    <t xml:space="preserve">Kabel speciální JYTY 4x1 volně uložený </t>
  </si>
  <si>
    <t>SW aplikace pro ŘS RK3</t>
  </si>
  <si>
    <t>Vizualizace RK3</t>
  </si>
  <si>
    <t>Přístrojová náplň PLC dle specifikace RK3</t>
  </si>
  <si>
    <t xml:space="preserve">Rozvaděč Schrack RK3 včetně výzbroje    </t>
  </si>
  <si>
    <t>Dílenská výroba rozvaděče RK3</t>
  </si>
  <si>
    <t>Výzbroj stávajícího rozvaděče jištění 1x16A</t>
  </si>
  <si>
    <t>M21-10</t>
  </si>
  <si>
    <t>D21-02</t>
  </si>
  <si>
    <t>Položkový rozpočet RK3- kotelna C</t>
  </si>
  <si>
    <t>RK3-Kotelna C</t>
  </si>
  <si>
    <t>Kabel speciální  LiYCY 2x0,14</t>
  </si>
  <si>
    <t>M21-21</t>
  </si>
  <si>
    <t>D24-17</t>
  </si>
  <si>
    <t>51</t>
  </si>
  <si>
    <t>52</t>
  </si>
  <si>
    <t xml:space="preserve">MTZ zapojení plynoměr, vodoměr, měřič tepla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</si>
</sst>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6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7" fillId="0" borderId="18" xfId="0" applyFont="1" applyBorder="1"/>
    <xf numFmtId="0" fontId="7" fillId="0" borderId="0" xfId="1" applyFont="1" applyBorder="1"/>
    <xf numFmtId="4" fontId="8" fillId="0" borderId="53" xfId="1" applyNumberFormat="1" applyFont="1" applyFill="1" applyBorder="1" applyAlignment="1">
      <alignment horizontal="right"/>
    </xf>
    <xf numFmtId="49" fontId="8" fillId="0" borderId="53" xfId="1" applyNumberFormat="1" applyFont="1" applyFill="1" applyBorder="1" applyAlignment="1">
      <alignment horizontal="left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9" fontId="8" fillId="0" borderId="53" xfId="1" applyNumberFormat="1" applyFont="1" applyFill="1" applyBorder="1" applyAlignment="1">
      <alignment horizontal="center" shrinkToFit="1"/>
    </xf>
    <xf numFmtId="0" fontId="3" fillId="0" borderId="60" xfId="1" applyFont="1" applyFill="1" applyBorder="1"/>
    <xf numFmtId="0" fontId="9" fillId="0" borderId="60" xfId="1" applyFill="1" applyBorder="1" applyAlignment="1">
      <alignment horizontal="center"/>
    </xf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0" fontId="21" fillId="0" borderId="3" xfId="0" applyFont="1" applyBorder="1"/>
    <xf numFmtId="0" fontId="3" fillId="3" borderId="0" xfId="0" applyFont="1" applyFill="1" applyBorder="1"/>
    <xf numFmtId="0" fontId="0" fillId="3" borderId="0" xfId="0" applyFill="1" applyBorder="1"/>
    <xf numFmtId="0" fontId="0" fillId="3" borderId="7" xfId="0" applyFill="1" applyBorder="1"/>
    <xf numFmtId="0" fontId="9" fillId="0" borderId="48" xfId="1" applyFont="1" applyBorder="1" applyAlignment="1"/>
    <xf numFmtId="0" fontId="9" fillId="0" borderId="49" xfId="1" applyFont="1" applyBorder="1" applyAlignment="1"/>
    <xf numFmtId="0" fontId="9" fillId="0" borderId="48" xfId="1" applyFill="1" applyBorder="1" applyAlignment="1">
      <alignment shrinkToFit="1"/>
    </xf>
    <xf numFmtId="0" fontId="9" fillId="0" borderId="49" xfId="1" applyFill="1" applyBorder="1" applyAlignment="1">
      <alignment shrinkToFit="1"/>
    </xf>
    <xf numFmtId="49" fontId="20" fillId="0" borderId="57" xfId="0" applyNumberFormat="1" applyFont="1" applyFill="1" applyBorder="1"/>
    <xf numFmtId="49" fontId="3" fillId="0" borderId="60" xfId="1" applyNumberFormat="1" applyFont="1" applyFill="1" applyBorder="1" applyAlignment="1">
      <alignment horizontal="left"/>
    </xf>
    <xf numFmtId="4" fontId="8" fillId="0" borderId="53" xfId="1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Fill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F17" sqref="F17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177" t="s">
        <v>232</v>
      </c>
      <c r="E3" s="5"/>
      <c r="F3" s="5" t="s">
        <v>3</v>
      </c>
      <c r="G3" s="6"/>
    </row>
    <row r="4" spans="1:57" ht="12.95" customHeight="1" x14ac:dyDescent="0.2">
      <c r="A4" s="7"/>
      <c r="B4" s="8"/>
      <c r="C4" s="178" t="s">
        <v>208</v>
      </c>
      <c r="D4" s="179"/>
      <c r="E4" s="179"/>
      <c r="F4" s="179"/>
      <c r="G4" s="180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209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89"/>
      <c r="D7" s="190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89"/>
      <c r="D8" s="190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>
        <v>4</v>
      </c>
      <c r="D9" s="25"/>
      <c r="E9" s="26" t="s">
        <v>13</v>
      </c>
      <c r="F9" s="25"/>
      <c r="G9" s="164" t="s">
        <v>159</v>
      </c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91"/>
      <c r="F11" s="192"/>
      <c r="G11" s="193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96</v>
      </c>
      <c r="D24" s="15"/>
      <c r="E24" s="16" t="s">
        <v>35</v>
      </c>
      <c r="F24" s="15"/>
      <c r="G24" s="17"/>
    </row>
    <row r="25" spans="1:7" x14ac:dyDescent="0.2">
      <c r="A25" s="28" t="s">
        <v>219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f>C22</f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94"/>
      <c r="C37" s="194"/>
      <c r="D37" s="194"/>
      <c r="E37" s="194"/>
      <c r="F37" s="194"/>
      <c r="G37" s="194"/>
      <c r="H37" t="s">
        <v>4</v>
      </c>
    </row>
    <row r="38" spans="1:8" ht="12.75" customHeight="1" x14ac:dyDescent="0.2">
      <c r="A38" s="68"/>
      <c r="B38" s="194"/>
      <c r="C38" s="194"/>
      <c r="D38" s="194"/>
      <c r="E38" s="194"/>
      <c r="F38" s="194"/>
      <c r="G38" s="194"/>
      <c r="H38" t="s">
        <v>4</v>
      </c>
    </row>
    <row r="39" spans="1:8" x14ac:dyDescent="0.2">
      <c r="A39" s="68"/>
      <c r="B39" s="194"/>
      <c r="C39" s="194"/>
      <c r="D39" s="194"/>
      <c r="E39" s="194"/>
      <c r="F39" s="194"/>
      <c r="G39" s="194"/>
      <c r="H39" t="s">
        <v>4</v>
      </c>
    </row>
    <row r="40" spans="1:8" x14ac:dyDescent="0.2">
      <c r="A40" s="68"/>
      <c r="B40" s="194"/>
      <c r="C40" s="194"/>
      <c r="D40" s="194"/>
      <c r="E40" s="194"/>
      <c r="F40" s="194"/>
      <c r="G40" s="194"/>
      <c r="H40" t="s">
        <v>4</v>
      </c>
    </row>
    <row r="41" spans="1:8" x14ac:dyDescent="0.2">
      <c r="A41" s="68"/>
      <c r="B41" s="194"/>
      <c r="C41" s="194"/>
      <c r="D41" s="194"/>
      <c r="E41" s="194"/>
      <c r="F41" s="194"/>
      <c r="G41" s="194"/>
      <c r="H41" t="s">
        <v>4</v>
      </c>
    </row>
    <row r="42" spans="1:8" x14ac:dyDescent="0.2">
      <c r="A42" s="68"/>
      <c r="B42" s="194"/>
      <c r="C42" s="194"/>
      <c r="D42" s="194"/>
      <c r="E42" s="194"/>
      <c r="F42" s="194"/>
      <c r="G42" s="194"/>
      <c r="H42" t="s">
        <v>4</v>
      </c>
    </row>
    <row r="43" spans="1:8" x14ac:dyDescent="0.2">
      <c r="A43" s="68"/>
      <c r="B43" s="194"/>
      <c r="C43" s="194"/>
      <c r="D43" s="194"/>
      <c r="E43" s="194"/>
      <c r="F43" s="194"/>
      <c r="G43" s="194"/>
      <c r="H43" t="s">
        <v>4</v>
      </c>
    </row>
    <row r="44" spans="1:8" x14ac:dyDescent="0.2">
      <c r="A44" s="68"/>
      <c r="B44" s="194"/>
      <c r="C44" s="194"/>
      <c r="D44" s="194"/>
      <c r="E44" s="194"/>
      <c r="F44" s="194"/>
      <c r="G44" s="194"/>
      <c r="H44" t="s">
        <v>4</v>
      </c>
    </row>
    <row r="45" spans="1:8" ht="3" customHeight="1" x14ac:dyDescent="0.2">
      <c r="A45" s="68"/>
      <c r="B45" s="194"/>
      <c r="C45" s="194"/>
      <c r="D45" s="194"/>
      <c r="E45" s="194"/>
      <c r="F45" s="194"/>
      <c r="G45" s="194"/>
      <c r="H45" t="s">
        <v>4</v>
      </c>
    </row>
    <row r="46" spans="1:8" x14ac:dyDescent="0.2">
      <c r="B46" s="188"/>
      <c r="C46" s="188"/>
      <c r="D46" s="188"/>
      <c r="E46" s="188"/>
      <c r="F46" s="188"/>
      <c r="G46" s="188"/>
    </row>
    <row r="47" spans="1:8" x14ac:dyDescent="0.2">
      <c r="B47" s="188"/>
      <c r="C47" s="188"/>
      <c r="D47" s="188"/>
      <c r="E47" s="188"/>
      <c r="F47" s="188"/>
      <c r="G47" s="188"/>
    </row>
    <row r="48" spans="1:8" x14ac:dyDescent="0.2">
      <c r="B48" s="188"/>
      <c r="C48" s="188"/>
      <c r="D48" s="188"/>
      <c r="E48" s="188"/>
      <c r="F48" s="188"/>
      <c r="G48" s="188"/>
    </row>
    <row r="49" spans="2:7" x14ac:dyDescent="0.2">
      <c r="B49" s="188"/>
      <c r="C49" s="188"/>
      <c r="D49" s="188"/>
      <c r="E49" s="188"/>
      <c r="F49" s="188"/>
      <c r="G49" s="188"/>
    </row>
    <row r="50" spans="2:7" x14ac:dyDescent="0.2">
      <c r="B50" s="188"/>
      <c r="C50" s="188"/>
      <c r="D50" s="188"/>
      <c r="E50" s="188"/>
      <c r="F50" s="188"/>
      <c r="G50" s="188"/>
    </row>
    <row r="51" spans="2:7" x14ac:dyDescent="0.2">
      <c r="B51" s="188"/>
      <c r="C51" s="188"/>
      <c r="D51" s="188"/>
      <c r="E51" s="188"/>
      <c r="F51" s="188"/>
      <c r="G51" s="188"/>
    </row>
    <row r="52" spans="2:7" x14ac:dyDescent="0.2">
      <c r="B52" s="188"/>
      <c r="C52" s="188"/>
      <c r="D52" s="188"/>
      <c r="E52" s="188"/>
      <c r="F52" s="188"/>
      <c r="G52" s="188"/>
    </row>
    <row r="53" spans="2:7" x14ac:dyDescent="0.2">
      <c r="B53" s="188"/>
      <c r="C53" s="188"/>
      <c r="D53" s="188"/>
      <c r="E53" s="188"/>
      <c r="F53" s="188"/>
      <c r="G53" s="188"/>
    </row>
    <row r="54" spans="2:7" x14ac:dyDescent="0.2">
      <c r="B54" s="188"/>
      <c r="C54" s="188"/>
      <c r="D54" s="188"/>
      <c r="E54" s="188"/>
      <c r="F54" s="188"/>
      <c r="G54" s="188"/>
    </row>
    <row r="55" spans="2:7" x14ac:dyDescent="0.2">
      <c r="B55" s="188"/>
      <c r="C55" s="188"/>
      <c r="D55" s="188"/>
      <c r="E55" s="188"/>
      <c r="F55" s="188"/>
      <c r="G55" s="188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verticalDpi="300" r:id="rId1"/>
  <headerFooter alignWithMargins="0">
    <oddFooter>&amp;CStrana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1"/>
  <sheetViews>
    <sheetView workbookViewId="0">
      <selection activeCell="C2" sqref="C2:I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95" t="s">
        <v>5</v>
      </c>
      <c r="B1" s="196"/>
      <c r="C1" s="69" t="str">
        <f>CONCATENATE(cislostavby," ",nazevstavby)</f>
        <v xml:space="preserve"> OPTIMALIZACE TEPELNÉHO HOSPODÁŘSTVÍ</v>
      </c>
      <c r="D1" s="70"/>
      <c r="E1" s="71"/>
      <c r="F1" s="70"/>
      <c r="G1" s="72"/>
      <c r="H1" s="73"/>
      <c r="I1" s="74"/>
    </row>
    <row r="2" spans="1:57" ht="13.5" thickBot="1" x14ac:dyDescent="0.25">
      <c r="A2" s="197" t="s">
        <v>1</v>
      </c>
      <c r="B2" s="198"/>
      <c r="C2" s="75" t="str">
        <f>CONCATENATE(cisloobjektu," ",nazevobjektu)</f>
        <v xml:space="preserve"> Nemocnice Bohumín,areál městské nemocnice, Slezská 207, Starý Bohumín</v>
      </c>
      <c r="D2" s="76"/>
      <c r="E2" s="77"/>
      <c r="F2" s="76"/>
      <c r="G2" s="181"/>
      <c r="H2" s="181"/>
      <c r="I2" s="182"/>
    </row>
    <row r="3" spans="1:57" ht="13.5" thickTop="1" x14ac:dyDescent="0.2">
      <c r="F3" s="11"/>
    </row>
    <row r="4" spans="1:57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x14ac:dyDescent="0.2">
      <c r="A7" s="160" t="str">
        <f>Položky!B7</f>
        <v>M21</v>
      </c>
      <c r="B7" s="86" t="str">
        <f>Položky!C7</f>
        <v>Elektromontáže</v>
      </c>
      <c r="C7" s="87"/>
      <c r="D7" s="88"/>
      <c r="E7" s="161"/>
      <c r="F7" s="162">
        <f>Položky!BB29</f>
        <v>0</v>
      </c>
      <c r="G7" s="162">
        <f>Položky!BC29</f>
        <v>0</v>
      </c>
      <c r="H7" s="162">
        <f>Položky!G29</f>
        <v>0</v>
      </c>
      <c r="I7" s="163">
        <f>Položky!BE29</f>
        <v>0</v>
      </c>
    </row>
    <row r="8" spans="1:57" s="11" customFormat="1" x14ac:dyDescent="0.2">
      <c r="A8" s="160" t="str">
        <f>Položky!B30</f>
        <v>D21</v>
      </c>
      <c r="B8" s="86" t="str">
        <f>Položky!C30</f>
        <v>Dodávka MaR- ASŘ</v>
      </c>
      <c r="C8" s="87"/>
      <c r="D8" s="88"/>
      <c r="E8" s="161"/>
      <c r="F8" s="162">
        <f>Položky!BB34</f>
        <v>0</v>
      </c>
      <c r="G8" s="162">
        <f>Položky!G34</f>
        <v>0</v>
      </c>
      <c r="H8" s="162">
        <f>Položky!BD34</f>
        <v>0</v>
      </c>
      <c r="I8" s="163">
        <f>Položky!BE34</f>
        <v>0</v>
      </c>
    </row>
    <row r="9" spans="1:57" s="11" customFormat="1" x14ac:dyDescent="0.2">
      <c r="A9" s="160" t="str">
        <f>Položky!B35</f>
        <v>D22</v>
      </c>
      <c r="B9" s="86" t="str">
        <f>Položky!C35</f>
        <v>Dodávka MaR-Periférie</v>
      </c>
      <c r="C9" s="87"/>
      <c r="D9" s="88"/>
      <c r="E9" s="161"/>
      <c r="F9" s="162">
        <f>Položky!BB41</f>
        <v>0</v>
      </c>
      <c r="G9" s="162">
        <f>Položky!G41</f>
        <v>0</v>
      </c>
      <c r="H9" s="162">
        <f>Položky!BD41</f>
        <v>0</v>
      </c>
      <c r="I9" s="163">
        <f>Položky!BE41</f>
        <v>0</v>
      </c>
    </row>
    <row r="10" spans="1:57" s="11" customFormat="1" x14ac:dyDescent="0.2">
      <c r="A10" s="160" t="str">
        <f>Položky!B42</f>
        <v>D23</v>
      </c>
      <c r="B10" s="86" t="str">
        <f>Položky!C42</f>
        <v>Dodávka RK</v>
      </c>
      <c r="C10" s="87"/>
      <c r="D10" s="88"/>
      <c r="E10" s="161"/>
      <c r="F10" s="162">
        <f>Položky!BB45</f>
        <v>0</v>
      </c>
      <c r="G10" s="162">
        <f>Položky!G45</f>
        <v>0</v>
      </c>
      <c r="H10" s="162">
        <f>Položky!BD45</f>
        <v>0</v>
      </c>
      <c r="I10" s="163">
        <f>Položky!BE45</f>
        <v>0</v>
      </c>
    </row>
    <row r="11" spans="1:57" s="11" customFormat="1" x14ac:dyDescent="0.2">
      <c r="A11" s="160" t="str">
        <f>Položky!B46</f>
        <v>D24</v>
      </c>
      <c r="B11" s="86" t="str">
        <f>Položky!C46</f>
        <v>Dodávka elektro</v>
      </c>
      <c r="C11" s="87"/>
      <c r="D11" s="88"/>
      <c r="E11" s="161"/>
      <c r="F11" s="162">
        <f>Položky!BB63</f>
        <v>0</v>
      </c>
      <c r="G11" s="162">
        <f>Položky!G63</f>
        <v>0</v>
      </c>
      <c r="H11" s="162">
        <f>Položky!BD63</f>
        <v>0</v>
      </c>
      <c r="I11" s="163">
        <f>Položky!BE63</f>
        <v>0</v>
      </c>
    </row>
    <row r="12" spans="1:57" s="11" customFormat="1" x14ac:dyDescent="0.2">
      <c r="A12" s="160" t="str">
        <f>Položky!B64</f>
        <v>HZS</v>
      </c>
      <c r="B12" s="86" t="str">
        <f>Položky!C64</f>
        <v>HZS</v>
      </c>
      <c r="C12" s="87"/>
      <c r="D12" s="88"/>
      <c r="E12" s="161">
        <f>Položky!G67</f>
        <v>0</v>
      </c>
      <c r="F12" s="162">
        <f>Položky!BB67</f>
        <v>0</v>
      </c>
      <c r="G12" s="162">
        <f>Položky!BC67</f>
        <v>0</v>
      </c>
      <c r="H12" s="162">
        <f>Položky!BD67</f>
        <v>0</v>
      </c>
      <c r="I12" s="163">
        <f>Položky!BE67</f>
        <v>0</v>
      </c>
    </row>
    <row r="13" spans="1:57" s="11" customFormat="1" ht="13.5" thickBot="1" x14ac:dyDescent="0.25">
      <c r="A13" s="160" t="str">
        <f>Položky!B68</f>
        <v>VRN</v>
      </c>
      <c r="B13" s="86" t="str">
        <f>Položky!C68</f>
        <v>VRN</v>
      </c>
      <c r="C13" s="87"/>
      <c r="D13" s="88"/>
      <c r="E13" s="161">
        <f>Položky!G72</f>
        <v>0</v>
      </c>
      <c r="F13" s="162">
        <f>Položky!BB72</f>
        <v>0</v>
      </c>
      <c r="G13" s="162">
        <f>Položky!BC72</f>
        <v>0</v>
      </c>
      <c r="H13" s="162">
        <f>Položky!BD72</f>
        <v>0</v>
      </c>
      <c r="I13" s="163">
        <f>Položky!BE72</f>
        <v>0</v>
      </c>
    </row>
    <row r="14" spans="1:57" s="94" customFormat="1" ht="13.5" thickBot="1" x14ac:dyDescent="0.25">
      <c r="A14" s="89"/>
      <c r="B14" s="81" t="s">
        <v>50</v>
      </c>
      <c r="C14" s="81"/>
      <c r="D14" s="90"/>
      <c r="E14" s="91">
        <f>SUM(E7:E13)</f>
        <v>0</v>
      </c>
      <c r="F14" s="92">
        <f>SUM(F7:F13)</f>
        <v>0</v>
      </c>
      <c r="G14" s="92">
        <f>SUM(G7:G13)</f>
        <v>0</v>
      </c>
      <c r="H14" s="92">
        <f>SUM(H7:H13)</f>
        <v>0</v>
      </c>
      <c r="I14" s="93">
        <f>SUM(I7:I13)</f>
        <v>0</v>
      </c>
    </row>
    <row r="15" spans="1:57" x14ac:dyDescent="0.2">
      <c r="A15" s="87"/>
      <c r="B15" s="87"/>
      <c r="C15" s="87"/>
      <c r="D15" s="87"/>
      <c r="E15" s="87"/>
      <c r="F15" s="87"/>
      <c r="G15" s="87"/>
      <c r="H15" s="87"/>
      <c r="I15" s="87"/>
    </row>
    <row r="16" spans="1:57" ht="19.5" customHeight="1" x14ac:dyDescent="0.25">
      <c r="A16" s="95" t="s">
        <v>51</v>
      </c>
      <c r="B16" s="95"/>
      <c r="C16" s="95"/>
      <c r="D16" s="95"/>
      <c r="E16" s="95"/>
      <c r="F16" s="95"/>
      <c r="G16" s="96"/>
      <c r="H16" s="95"/>
      <c r="I16" s="95"/>
      <c r="BA16" s="30"/>
      <c r="BB16" s="30"/>
      <c r="BC16" s="30"/>
      <c r="BD16" s="30"/>
      <c r="BE16" s="30"/>
    </row>
    <row r="17" spans="1:53" ht="13.5" thickBot="1" x14ac:dyDescent="0.25">
      <c r="A17" s="97"/>
      <c r="B17" s="97"/>
      <c r="C17" s="97"/>
      <c r="D17" s="97"/>
      <c r="E17" s="97"/>
      <c r="F17" s="97"/>
      <c r="G17" s="97"/>
      <c r="H17" s="97"/>
      <c r="I17" s="97"/>
    </row>
    <row r="18" spans="1:53" x14ac:dyDescent="0.2">
      <c r="A18" s="98" t="s">
        <v>52</v>
      </c>
      <c r="B18" s="99"/>
      <c r="C18" s="99"/>
      <c r="D18" s="100"/>
      <c r="E18" s="101" t="s">
        <v>53</v>
      </c>
      <c r="F18" s="102" t="s">
        <v>54</v>
      </c>
      <c r="G18" s="103" t="s">
        <v>55</v>
      </c>
      <c r="H18" s="104"/>
      <c r="I18" s="105" t="s">
        <v>53</v>
      </c>
    </row>
    <row r="19" spans="1:53" x14ac:dyDescent="0.2">
      <c r="A19" s="106"/>
      <c r="B19" s="107"/>
      <c r="C19" s="107"/>
      <c r="D19" s="108"/>
      <c r="E19" s="109"/>
      <c r="F19" s="110"/>
      <c r="G19" s="111">
        <f>CHOOSE(BA19+1,HSV+PSV,HSV+PSV+Mont,HSV+PSV+Dodavka+Mont,HSV,PSV,Mont,Dodavka,Mont+Dodavka,0)</f>
        <v>0</v>
      </c>
      <c r="H19" s="112"/>
      <c r="I19" s="113">
        <f>E19+F19*G19/100</f>
        <v>0</v>
      </c>
      <c r="BA19">
        <v>8</v>
      </c>
    </row>
    <row r="20" spans="1:53" ht="13.5" thickBot="1" x14ac:dyDescent="0.25">
      <c r="A20" s="114"/>
      <c r="B20" s="115" t="s">
        <v>56</v>
      </c>
      <c r="C20" s="116"/>
      <c r="D20" s="117"/>
      <c r="E20" s="118"/>
      <c r="F20" s="119"/>
      <c r="G20" s="119"/>
      <c r="H20" s="199">
        <f>SUM(H19:H19)</f>
        <v>0</v>
      </c>
      <c r="I20" s="200"/>
    </row>
    <row r="21" spans="1:53" x14ac:dyDescent="0.2">
      <c r="A21" s="97"/>
      <c r="B21" s="97"/>
      <c r="C21" s="97"/>
      <c r="D21" s="97"/>
      <c r="E21" s="97"/>
      <c r="F21" s="97"/>
      <c r="G21" s="97"/>
      <c r="H21" s="97"/>
      <c r="I21" s="97"/>
    </row>
    <row r="22" spans="1:53" x14ac:dyDescent="0.2">
      <c r="B22" s="94"/>
      <c r="F22" s="120"/>
      <c r="G22" s="121"/>
      <c r="H22" s="121"/>
      <c r="I22" s="122"/>
    </row>
    <row r="23" spans="1:53" x14ac:dyDescent="0.2">
      <c r="F23" s="120"/>
      <c r="G23" s="121"/>
      <c r="H23" s="121"/>
      <c r="I23" s="122"/>
    </row>
    <row r="24" spans="1:53" x14ac:dyDescent="0.2">
      <c r="F24" s="120"/>
      <c r="G24" s="121"/>
      <c r="H24" s="121"/>
      <c r="I24" s="122"/>
    </row>
    <row r="25" spans="1:53" x14ac:dyDescent="0.2">
      <c r="F25" s="120"/>
      <c r="G25" s="121"/>
      <c r="H25" s="121"/>
      <c r="I25" s="122"/>
    </row>
    <row r="26" spans="1:53" x14ac:dyDescent="0.2">
      <c r="F26" s="120"/>
      <c r="G26" s="121"/>
      <c r="H26" s="121"/>
      <c r="I26" s="122"/>
    </row>
    <row r="27" spans="1:53" x14ac:dyDescent="0.2">
      <c r="F27" s="120"/>
      <c r="G27" s="121"/>
      <c r="H27" s="121"/>
      <c r="I27" s="122"/>
    </row>
    <row r="28" spans="1:53" x14ac:dyDescent="0.2">
      <c r="F28" s="120"/>
      <c r="G28" s="121"/>
      <c r="H28" s="121"/>
      <c r="I28" s="122"/>
    </row>
    <row r="29" spans="1:53" x14ac:dyDescent="0.2">
      <c r="F29" s="120"/>
      <c r="G29" s="121"/>
      <c r="H29" s="121"/>
      <c r="I29" s="122"/>
    </row>
    <row r="30" spans="1:53" x14ac:dyDescent="0.2">
      <c r="F30" s="120"/>
      <c r="G30" s="121"/>
      <c r="H30" s="121"/>
      <c r="I30" s="122"/>
    </row>
    <row r="31" spans="1:53" x14ac:dyDescent="0.2">
      <c r="F31" s="120"/>
      <c r="G31" s="121"/>
      <c r="H31" s="121"/>
      <c r="I31" s="122"/>
    </row>
    <row r="32" spans="1:53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  <row r="70" spans="6:9" x14ac:dyDescent="0.2">
      <c r="F70" s="120"/>
      <c r="G70" s="121"/>
      <c r="H70" s="121"/>
      <c r="I70" s="122"/>
    </row>
    <row r="71" spans="6:9" x14ac:dyDescent="0.2">
      <c r="F71" s="120"/>
      <c r="G71" s="121"/>
      <c r="H71" s="121"/>
      <c r="I71" s="122"/>
    </row>
  </sheetData>
  <mergeCells count="3">
    <mergeCell ref="A1:B1"/>
    <mergeCell ref="A2:B2"/>
    <mergeCell ref="H20:I20"/>
  </mergeCells>
  <pageMargins left="0.59055118110236227" right="0.39370078740157483" top="0.98425196850393704" bottom="0.98425196850393704" header="0.51181102362204722" footer="0.51181102362204722"/>
  <pageSetup paperSize="9" orientation="portrait" verticalDpi="300" r:id="rId1"/>
  <headerFooter alignWithMargins="0">
    <oddFooter>&amp;CStrana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29"/>
  <sheetViews>
    <sheetView showGridLines="0" showZeros="0" topLeftCell="A40" workbookViewId="0">
      <selection activeCell="F72" sqref="F72"/>
    </sheetView>
  </sheetViews>
  <sheetFormatPr defaultColWidth="9.140625" defaultRowHeight="12.75" x14ac:dyDescent="0.2"/>
  <cols>
    <col min="1" max="1" width="3.85546875" style="123" customWidth="1"/>
    <col min="2" max="2" width="6.85546875" style="123" customWidth="1"/>
    <col min="3" max="3" width="40.42578125" style="123" customWidth="1"/>
    <col min="4" max="4" width="5.5703125" style="123" customWidth="1"/>
    <col min="5" max="5" width="8.5703125" style="154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201" t="s">
        <v>231</v>
      </c>
      <c r="B1" s="201"/>
      <c r="C1" s="201"/>
      <c r="D1" s="201"/>
      <c r="E1" s="201"/>
      <c r="F1" s="201"/>
      <c r="G1" s="201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202" t="s">
        <v>5</v>
      </c>
      <c r="B3" s="203"/>
      <c r="C3" s="128" t="str">
        <f>CONCATENATE(cislostavby," ",nazevstavby)</f>
        <v xml:space="preserve"> OPTIMALIZACE TEPELNÉHO HOSPODÁŘSTVÍ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204" t="s">
        <v>1</v>
      </c>
      <c r="B4" s="205"/>
      <c r="C4" s="133" t="str">
        <f>CONCATENATE(cisloobjektu," ",nazevobjektu)</f>
        <v xml:space="preserve"> Nemocnice Bohumín,areál městské nemocnice, Slezská 207, Starý Bohumín</v>
      </c>
      <c r="D4" s="134"/>
      <c r="E4" s="183"/>
      <c r="F4" s="183"/>
      <c r="G4" s="184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57</v>
      </c>
      <c r="B6" s="140" t="s">
        <v>58</v>
      </c>
      <c r="C6" s="140" t="s">
        <v>59</v>
      </c>
      <c r="D6" s="140" t="s">
        <v>60</v>
      </c>
      <c r="E6" s="141" t="s">
        <v>61</v>
      </c>
      <c r="F6" s="140" t="s">
        <v>62</v>
      </c>
      <c r="G6" s="142" t="s">
        <v>63</v>
      </c>
    </row>
    <row r="7" spans="1:104" x14ac:dyDescent="0.2">
      <c r="A7" s="143" t="s">
        <v>64</v>
      </c>
      <c r="B7" s="144" t="s">
        <v>66</v>
      </c>
      <c r="C7" s="145" t="s">
        <v>67</v>
      </c>
      <c r="D7" s="146"/>
      <c r="E7" s="147"/>
      <c r="F7" s="147"/>
      <c r="G7" s="148"/>
      <c r="H7" s="149"/>
      <c r="I7" s="149"/>
      <c r="O7" s="150">
        <v>1</v>
      </c>
    </row>
    <row r="8" spans="1:104" ht="15" x14ac:dyDescent="0.25">
      <c r="A8" s="185" t="s">
        <v>103</v>
      </c>
      <c r="B8" s="167" t="s">
        <v>122</v>
      </c>
      <c r="C8" s="170" t="s">
        <v>220</v>
      </c>
      <c r="D8" s="171" t="s">
        <v>68</v>
      </c>
      <c r="E8" s="168">
        <v>1</v>
      </c>
      <c r="F8" s="168">
        <v>0</v>
      </c>
      <c r="G8" s="169">
        <f t="shared" ref="G8:G28" si="0"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4</v>
      </c>
      <c r="BA8" s="123">
        <f t="shared" ref="BA8:BA28" si="1">IF(AZ8=1,G8,0)</f>
        <v>0</v>
      </c>
      <c r="BB8" s="123">
        <f t="shared" ref="BB8:BB28" si="2">IF(AZ8=2,G8,0)</f>
        <v>0</v>
      </c>
      <c r="BC8" s="123">
        <f t="shared" ref="BC8:BC28" si="3">IF(AZ8=3,G8,0)</f>
        <v>0</v>
      </c>
      <c r="BD8" s="123">
        <f t="shared" ref="BD8:BD28" si="4">IF(AZ8=4,G8,0)</f>
        <v>0</v>
      </c>
      <c r="BE8" s="123">
        <f t="shared" ref="BE8:BE28" si="5">IF(AZ8=5,G8,0)</f>
        <v>0</v>
      </c>
      <c r="CZ8" s="123">
        <v>0</v>
      </c>
    </row>
    <row r="9" spans="1:104" ht="15" x14ac:dyDescent="0.25">
      <c r="A9" s="185" t="s">
        <v>163</v>
      </c>
      <c r="B9" s="167" t="s">
        <v>167</v>
      </c>
      <c r="C9" s="170" t="s">
        <v>221</v>
      </c>
      <c r="D9" s="171" t="s">
        <v>69</v>
      </c>
      <c r="E9" s="168">
        <v>30</v>
      </c>
      <c r="F9" s="168">
        <v>0</v>
      </c>
      <c r="G9" s="169">
        <f t="shared" ref="G9:G14" si="6">E9*F9</f>
        <v>0</v>
      </c>
      <c r="O9" s="150"/>
    </row>
    <row r="10" spans="1:104" ht="15" x14ac:dyDescent="0.25">
      <c r="A10" s="185" t="s">
        <v>164</v>
      </c>
      <c r="B10" s="167" t="s">
        <v>168</v>
      </c>
      <c r="C10" s="170" t="s">
        <v>210</v>
      </c>
      <c r="D10" s="172" t="s">
        <v>69</v>
      </c>
      <c r="E10" s="168">
        <v>100</v>
      </c>
      <c r="F10" s="168">
        <v>0</v>
      </c>
      <c r="G10" s="169">
        <f t="shared" si="6"/>
        <v>0</v>
      </c>
      <c r="O10" s="150"/>
    </row>
    <row r="11" spans="1:104" ht="15" x14ac:dyDescent="0.25">
      <c r="A11" s="185" t="s">
        <v>165</v>
      </c>
      <c r="B11" s="167" t="s">
        <v>169</v>
      </c>
      <c r="C11" s="170" t="s">
        <v>160</v>
      </c>
      <c r="D11" s="171" t="s">
        <v>69</v>
      </c>
      <c r="E11" s="168">
        <v>80</v>
      </c>
      <c r="F11" s="168">
        <v>0</v>
      </c>
      <c r="G11" s="169">
        <f t="shared" si="6"/>
        <v>0</v>
      </c>
      <c r="O11" s="150">
        <v>2</v>
      </c>
      <c r="AA11" s="123">
        <v>12</v>
      </c>
      <c r="AB11" s="123">
        <v>0</v>
      </c>
      <c r="AC11" s="123">
        <v>6</v>
      </c>
      <c r="AZ11" s="123">
        <v>4</v>
      </c>
      <c r="BA11" s="123">
        <f t="shared" si="1"/>
        <v>0</v>
      </c>
      <c r="BB11" s="123">
        <f t="shared" si="2"/>
        <v>0</v>
      </c>
      <c r="BC11" s="123">
        <f t="shared" si="3"/>
        <v>0</v>
      </c>
      <c r="BD11" s="123">
        <f t="shared" si="4"/>
        <v>0</v>
      </c>
      <c r="BE11" s="123">
        <f t="shared" si="5"/>
        <v>0</v>
      </c>
      <c r="CZ11" s="123">
        <v>0</v>
      </c>
    </row>
    <row r="12" spans="1:104" ht="15" x14ac:dyDescent="0.25">
      <c r="A12" s="185" t="s">
        <v>104</v>
      </c>
      <c r="B12" s="167" t="s">
        <v>123</v>
      </c>
      <c r="C12" s="170" t="s">
        <v>222</v>
      </c>
      <c r="D12" s="172" t="s">
        <v>69</v>
      </c>
      <c r="E12" s="168">
        <v>30</v>
      </c>
      <c r="F12" s="168">
        <v>0</v>
      </c>
      <c r="G12" s="169">
        <f t="shared" si="6"/>
        <v>0</v>
      </c>
      <c r="O12" s="150"/>
    </row>
    <row r="13" spans="1:104" ht="15" x14ac:dyDescent="0.25">
      <c r="A13" s="185" t="s">
        <v>105</v>
      </c>
      <c r="B13" s="167" t="s">
        <v>124</v>
      </c>
      <c r="C13" s="170" t="s">
        <v>199</v>
      </c>
      <c r="D13" s="172" t="s">
        <v>69</v>
      </c>
      <c r="E13" s="168">
        <v>100</v>
      </c>
      <c r="F13" s="168">
        <v>0</v>
      </c>
      <c r="G13" s="169">
        <f t="shared" si="6"/>
        <v>0</v>
      </c>
      <c r="O13" s="150"/>
    </row>
    <row r="14" spans="1:104" ht="15" x14ac:dyDescent="0.25">
      <c r="A14" s="185" t="s">
        <v>106</v>
      </c>
      <c r="B14" s="167" t="s">
        <v>125</v>
      </c>
      <c r="C14" s="170" t="s">
        <v>233</v>
      </c>
      <c r="D14" s="172" t="s">
        <v>69</v>
      </c>
      <c r="E14" s="166">
        <v>60</v>
      </c>
      <c r="F14" s="166">
        <v>0</v>
      </c>
      <c r="G14" s="187">
        <f t="shared" si="6"/>
        <v>0</v>
      </c>
      <c r="O14" s="150"/>
    </row>
    <row r="15" spans="1:104" ht="15" x14ac:dyDescent="0.25">
      <c r="A15" s="185" t="s">
        <v>107</v>
      </c>
      <c r="B15" s="167" t="s">
        <v>126</v>
      </c>
      <c r="C15" s="170" t="s">
        <v>161</v>
      </c>
      <c r="D15" s="172" t="s">
        <v>69</v>
      </c>
      <c r="E15" s="166">
        <v>50</v>
      </c>
      <c r="F15" s="168">
        <v>0</v>
      </c>
      <c r="G15" s="169">
        <f t="shared" si="0"/>
        <v>0</v>
      </c>
      <c r="O15" s="150"/>
    </row>
    <row r="16" spans="1:104" ht="15" x14ac:dyDescent="0.25">
      <c r="A16" s="185" t="s">
        <v>108</v>
      </c>
      <c r="B16" s="167" t="s">
        <v>127</v>
      </c>
      <c r="C16" s="170" t="s">
        <v>84</v>
      </c>
      <c r="D16" s="171" t="s">
        <v>69</v>
      </c>
      <c r="E16" s="168">
        <v>20</v>
      </c>
      <c r="F16" s="168">
        <v>0</v>
      </c>
      <c r="G16" s="169">
        <f t="shared" si="0"/>
        <v>0</v>
      </c>
      <c r="O16" s="150"/>
    </row>
    <row r="17" spans="1:104" ht="15" x14ac:dyDescent="0.25">
      <c r="A17" s="185" t="s">
        <v>109</v>
      </c>
      <c r="B17" s="167" t="s">
        <v>229</v>
      </c>
      <c r="C17" s="170" t="s">
        <v>99</v>
      </c>
      <c r="D17" s="172" t="s">
        <v>69</v>
      </c>
      <c r="E17" s="168">
        <v>120</v>
      </c>
      <c r="F17" s="168">
        <v>0</v>
      </c>
      <c r="G17" s="169">
        <f t="shared" si="0"/>
        <v>0</v>
      </c>
      <c r="O17" s="150"/>
    </row>
    <row r="18" spans="1:104" ht="15" x14ac:dyDescent="0.25">
      <c r="A18" s="185" t="s">
        <v>110</v>
      </c>
      <c r="B18" s="167" t="s">
        <v>128</v>
      </c>
      <c r="C18" s="170" t="s">
        <v>162</v>
      </c>
      <c r="D18" s="172" t="s">
        <v>69</v>
      </c>
      <c r="E18" s="168">
        <v>20</v>
      </c>
      <c r="F18" s="168">
        <v>0</v>
      </c>
      <c r="G18" s="169">
        <f t="shared" si="0"/>
        <v>0</v>
      </c>
      <c r="O18" s="150"/>
    </row>
    <row r="19" spans="1:104" ht="15" x14ac:dyDescent="0.25">
      <c r="A19" s="185" t="s">
        <v>111</v>
      </c>
      <c r="B19" s="167" t="s">
        <v>129</v>
      </c>
      <c r="C19" s="170" t="s">
        <v>70</v>
      </c>
      <c r="D19" s="171" t="s">
        <v>68</v>
      </c>
      <c r="E19" s="168">
        <v>37</v>
      </c>
      <c r="F19" s="168">
        <v>0</v>
      </c>
      <c r="G19" s="169">
        <f t="shared" si="0"/>
        <v>0</v>
      </c>
      <c r="O19" s="150">
        <v>2</v>
      </c>
      <c r="AA19" s="123">
        <v>12</v>
      </c>
      <c r="AB19" s="123">
        <v>0</v>
      </c>
      <c r="AC19" s="123">
        <v>9</v>
      </c>
      <c r="AZ19" s="123">
        <v>4</v>
      </c>
      <c r="BA19" s="123">
        <f t="shared" si="1"/>
        <v>0</v>
      </c>
      <c r="BB19" s="123">
        <f t="shared" si="2"/>
        <v>0</v>
      </c>
      <c r="BC19" s="123">
        <f t="shared" si="3"/>
        <v>0</v>
      </c>
      <c r="BD19" s="123">
        <f t="shared" si="4"/>
        <v>0</v>
      </c>
      <c r="BE19" s="123">
        <f t="shared" si="5"/>
        <v>0</v>
      </c>
      <c r="CZ19" s="123">
        <v>0</v>
      </c>
    </row>
    <row r="20" spans="1:104" ht="15" x14ac:dyDescent="0.25">
      <c r="A20" s="185" t="s">
        <v>112</v>
      </c>
      <c r="B20" s="167" t="s">
        <v>130</v>
      </c>
      <c r="C20" s="170" t="s">
        <v>71</v>
      </c>
      <c r="D20" s="171" t="s">
        <v>68</v>
      </c>
      <c r="E20" s="168">
        <v>13</v>
      </c>
      <c r="F20" s="168">
        <v>0</v>
      </c>
      <c r="G20" s="169">
        <f t="shared" si="0"/>
        <v>0</v>
      </c>
      <c r="O20" s="150">
        <v>2</v>
      </c>
      <c r="AA20" s="123">
        <v>12</v>
      </c>
      <c r="AB20" s="123">
        <v>0</v>
      </c>
      <c r="AC20" s="123">
        <v>10</v>
      </c>
      <c r="AZ20" s="123">
        <v>4</v>
      </c>
      <c r="BA20" s="123">
        <f t="shared" si="1"/>
        <v>0</v>
      </c>
      <c r="BB20" s="123">
        <f t="shared" si="2"/>
        <v>0</v>
      </c>
      <c r="BC20" s="123">
        <f t="shared" si="3"/>
        <v>0</v>
      </c>
      <c r="BD20" s="123">
        <f t="shared" si="4"/>
        <v>0</v>
      </c>
      <c r="BE20" s="123">
        <f t="shared" si="5"/>
        <v>0</v>
      </c>
      <c r="CZ20" s="123">
        <v>0</v>
      </c>
    </row>
    <row r="21" spans="1:104" ht="15" x14ac:dyDescent="0.25">
      <c r="A21" s="185" t="s">
        <v>113</v>
      </c>
      <c r="B21" s="167" t="s">
        <v>131</v>
      </c>
      <c r="C21" s="170" t="s">
        <v>72</v>
      </c>
      <c r="D21" s="171" t="s">
        <v>68</v>
      </c>
      <c r="E21" s="168">
        <v>5</v>
      </c>
      <c r="F21" s="168">
        <v>0</v>
      </c>
      <c r="G21" s="169">
        <f t="shared" si="0"/>
        <v>0</v>
      </c>
      <c r="O21" s="150">
        <v>2</v>
      </c>
      <c r="AA21" s="123">
        <v>12</v>
      </c>
      <c r="AB21" s="123">
        <v>0</v>
      </c>
      <c r="AC21" s="123">
        <v>11</v>
      </c>
      <c r="AZ21" s="123">
        <v>4</v>
      </c>
      <c r="BA21" s="123">
        <f t="shared" si="1"/>
        <v>0</v>
      </c>
      <c r="BB21" s="123">
        <f t="shared" si="2"/>
        <v>0</v>
      </c>
      <c r="BC21" s="123">
        <f t="shared" si="3"/>
        <v>0</v>
      </c>
      <c r="BD21" s="123">
        <f t="shared" si="4"/>
        <v>0</v>
      </c>
      <c r="BE21" s="123">
        <f t="shared" si="5"/>
        <v>0</v>
      </c>
      <c r="CZ21" s="123">
        <v>0</v>
      </c>
    </row>
    <row r="22" spans="1:104" ht="15" x14ac:dyDescent="0.25">
      <c r="A22" s="185" t="s">
        <v>114</v>
      </c>
      <c r="B22" s="167" t="s">
        <v>132</v>
      </c>
      <c r="C22" s="170" t="s">
        <v>102</v>
      </c>
      <c r="D22" s="171" t="s">
        <v>68</v>
      </c>
      <c r="E22" s="168">
        <v>1</v>
      </c>
      <c r="F22" s="168">
        <v>0</v>
      </c>
      <c r="G22" s="169">
        <f t="shared" si="0"/>
        <v>0</v>
      </c>
      <c r="O22" s="150"/>
    </row>
    <row r="23" spans="1:104" ht="15" x14ac:dyDescent="0.25">
      <c r="A23" s="185" t="s">
        <v>166</v>
      </c>
      <c r="B23" s="167" t="s">
        <v>170</v>
      </c>
      <c r="C23" s="170" t="s">
        <v>73</v>
      </c>
      <c r="D23" s="171" t="s">
        <v>68</v>
      </c>
      <c r="E23" s="166">
        <v>5</v>
      </c>
      <c r="F23" s="168">
        <v>0</v>
      </c>
      <c r="G23" s="169">
        <f t="shared" si="0"/>
        <v>0</v>
      </c>
      <c r="O23" s="150">
        <v>2</v>
      </c>
      <c r="AA23" s="123">
        <v>12</v>
      </c>
      <c r="AB23" s="123">
        <v>0</v>
      </c>
      <c r="AC23" s="123">
        <v>13</v>
      </c>
      <c r="AZ23" s="123">
        <v>4</v>
      </c>
      <c r="BA23" s="123">
        <f t="shared" si="1"/>
        <v>0</v>
      </c>
      <c r="BB23" s="123">
        <f t="shared" si="2"/>
        <v>0</v>
      </c>
      <c r="BC23" s="123">
        <f t="shared" si="3"/>
        <v>0</v>
      </c>
      <c r="BD23" s="123">
        <f t="shared" si="4"/>
        <v>0</v>
      </c>
      <c r="BE23" s="123">
        <f t="shared" si="5"/>
        <v>0</v>
      </c>
      <c r="CZ23" s="123">
        <v>0</v>
      </c>
    </row>
    <row r="24" spans="1:104" ht="15" x14ac:dyDescent="0.25">
      <c r="A24" s="185" t="s">
        <v>115</v>
      </c>
      <c r="B24" s="167" t="s">
        <v>133</v>
      </c>
      <c r="C24" s="170" t="s">
        <v>74</v>
      </c>
      <c r="D24" s="171" t="s">
        <v>68</v>
      </c>
      <c r="E24" s="168">
        <v>200</v>
      </c>
      <c r="F24" s="168">
        <v>0</v>
      </c>
      <c r="G24" s="169">
        <f t="shared" si="0"/>
        <v>0</v>
      </c>
      <c r="O24" s="150">
        <v>2</v>
      </c>
      <c r="AA24" s="123">
        <v>12</v>
      </c>
      <c r="AB24" s="123">
        <v>0</v>
      </c>
      <c r="AC24" s="123">
        <v>14</v>
      </c>
      <c r="AZ24" s="123">
        <v>4</v>
      </c>
      <c r="BA24" s="123">
        <f t="shared" si="1"/>
        <v>0</v>
      </c>
      <c r="BB24" s="123">
        <f t="shared" si="2"/>
        <v>0</v>
      </c>
      <c r="BC24" s="123">
        <f t="shared" si="3"/>
        <v>0</v>
      </c>
      <c r="BD24" s="123">
        <f t="shared" si="4"/>
        <v>0</v>
      </c>
      <c r="BE24" s="123">
        <f t="shared" si="5"/>
        <v>0</v>
      </c>
      <c r="CZ24" s="123">
        <v>0</v>
      </c>
    </row>
    <row r="25" spans="1:104" ht="15" x14ac:dyDescent="0.25">
      <c r="A25" s="185" t="s">
        <v>116</v>
      </c>
      <c r="B25" s="167" t="s">
        <v>134</v>
      </c>
      <c r="C25" s="170" t="s">
        <v>211</v>
      </c>
      <c r="D25" s="172" t="s">
        <v>68</v>
      </c>
      <c r="E25" s="168">
        <v>4</v>
      </c>
      <c r="F25" s="168">
        <v>0</v>
      </c>
      <c r="G25" s="169">
        <f t="shared" si="0"/>
        <v>0</v>
      </c>
      <c r="O25" s="150"/>
    </row>
    <row r="26" spans="1:104" ht="15" x14ac:dyDescent="0.25">
      <c r="A26" s="185" t="s">
        <v>117</v>
      </c>
      <c r="B26" s="167" t="s">
        <v>135</v>
      </c>
      <c r="C26" s="170" t="s">
        <v>201</v>
      </c>
      <c r="D26" s="172" t="s">
        <v>68</v>
      </c>
      <c r="E26" s="168">
        <v>1</v>
      </c>
      <c r="F26" s="168">
        <v>0</v>
      </c>
      <c r="G26" s="169">
        <f t="shared" si="0"/>
        <v>0</v>
      </c>
      <c r="O26" s="150"/>
    </row>
    <row r="27" spans="1:104" ht="15" x14ac:dyDescent="0.25">
      <c r="A27" s="185" t="s">
        <v>118</v>
      </c>
      <c r="B27" s="167" t="s">
        <v>136</v>
      </c>
      <c r="C27" s="170" t="s">
        <v>200</v>
      </c>
      <c r="D27" s="171" t="s">
        <v>68</v>
      </c>
      <c r="E27" s="168">
        <v>4</v>
      </c>
      <c r="F27" s="168">
        <v>0</v>
      </c>
      <c r="G27" s="169">
        <f t="shared" si="0"/>
        <v>0</v>
      </c>
      <c r="O27" s="150">
        <v>2</v>
      </c>
      <c r="AA27" s="123">
        <v>12</v>
      </c>
      <c r="AB27" s="123">
        <v>0</v>
      </c>
      <c r="AC27" s="123">
        <v>17</v>
      </c>
      <c r="AZ27" s="123">
        <v>4</v>
      </c>
      <c r="BA27" s="123">
        <f t="shared" si="1"/>
        <v>0</v>
      </c>
      <c r="BB27" s="123">
        <f t="shared" si="2"/>
        <v>0</v>
      </c>
      <c r="BC27" s="123">
        <f t="shared" si="3"/>
        <v>0</v>
      </c>
      <c r="BD27" s="123">
        <f t="shared" si="4"/>
        <v>0</v>
      </c>
      <c r="BE27" s="123">
        <f t="shared" si="5"/>
        <v>0</v>
      </c>
      <c r="CZ27" s="123">
        <v>0</v>
      </c>
    </row>
    <row r="28" spans="1:104" ht="15" x14ac:dyDescent="0.25">
      <c r="A28" s="185" t="s">
        <v>173</v>
      </c>
      <c r="B28" s="167" t="s">
        <v>234</v>
      </c>
      <c r="C28" s="170" t="s">
        <v>238</v>
      </c>
      <c r="D28" s="171" t="s">
        <v>68</v>
      </c>
      <c r="E28" s="166">
        <v>2</v>
      </c>
      <c r="F28" s="168">
        <v>0</v>
      </c>
      <c r="G28" s="169">
        <f t="shared" si="0"/>
        <v>0</v>
      </c>
      <c r="O28" s="150">
        <v>2</v>
      </c>
      <c r="AA28" s="123">
        <v>12</v>
      </c>
      <c r="AB28" s="123">
        <v>0</v>
      </c>
      <c r="AC28" s="123">
        <v>18</v>
      </c>
      <c r="AZ28" s="123">
        <v>4</v>
      </c>
      <c r="BA28" s="123">
        <f t="shared" si="1"/>
        <v>0</v>
      </c>
      <c r="BB28" s="123">
        <f t="shared" si="2"/>
        <v>0</v>
      </c>
      <c r="BC28" s="123">
        <f t="shared" si="3"/>
        <v>0</v>
      </c>
      <c r="BD28" s="123">
        <f t="shared" si="4"/>
        <v>0</v>
      </c>
      <c r="BE28" s="123">
        <f t="shared" si="5"/>
        <v>0</v>
      </c>
      <c r="CZ28" s="123">
        <v>0</v>
      </c>
    </row>
    <row r="29" spans="1:104" x14ac:dyDescent="0.2">
      <c r="A29" s="174"/>
      <c r="B29" s="186" t="s">
        <v>65</v>
      </c>
      <c r="C29" s="173" t="str">
        <f>CONCATENATE(B7," ",C7)</f>
        <v>M21 Elektromontáže</v>
      </c>
      <c r="D29" s="174"/>
      <c r="E29" s="175"/>
      <c r="F29" s="175"/>
      <c r="G29" s="176">
        <f>SUM(G7:G28)</f>
        <v>0</v>
      </c>
      <c r="O29" s="150">
        <v>4</v>
      </c>
      <c r="BA29" s="151">
        <f>SUM(BA7:BA28)</f>
        <v>0</v>
      </c>
      <c r="BB29" s="151">
        <f>SUM(BB7:BB28)</f>
        <v>0</v>
      </c>
      <c r="BC29" s="151">
        <f>SUM(BC7:BC28)</f>
        <v>0</v>
      </c>
      <c r="BD29" s="151">
        <f>SUM(BD7:BD28)</f>
        <v>0</v>
      </c>
      <c r="BE29" s="151">
        <f>SUM(BE7:BE28)</f>
        <v>0</v>
      </c>
    </row>
    <row r="30" spans="1:104" x14ac:dyDescent="0.2">
      <c r="A30" s="143" t="s">
        <v>64</v>
      </c>
      <c r="B30" s="144" t="s">
        <v>76</v>
      </c>
      <c r="C30" s="145" t="s">
        <v>77</v>
      </c>
      <c r="D30" s="146"/>
      <c r="E30" s="147"/>
      <c r="F30" s="147"/>
      <c r="G30" s="148"/>
      <c r="H30" s="149"/>
      <c r="I30" s="149"/>
      <c r="O30" s="150">
        <v>1</v>
      </c>
    </row>
    <row r="31" spans="1:104" ht="15" x14ac:dyDescent="0.25">
      <c r="A31" s="185" t="s">
        <v>175</v>
      </c>
      <c r="B31" s="167" t="s">
        <v>137</v>
      </c>
      <c r="C31" s="170" t="s">
        <v>225</v>
      </c>
      <c r="D31" s="172" t="s">
        <v>78</v>
      </c>
      <c r="E31" s="168">
        <v>1</v>
      </c>
      <c r="F31" s="168">
        <v>0</v>
      </c>
      <c r="G31" s="169">
        <f>E31*F31</f>
        <v>0</v>
      </c>
      <c r="O31" s="150">
        <v>2</v>
      </c>
      <c r="AA31" s="123">
        <v>12</v>
      </c>
      <c r="AB31" s="123">
        <v>0</v>
      </c>
      <c r="AC31" s="123">
        <v>26</v>
      </c>
      <c r="AZ31" s="123">
        <v>1</v>
      </c>
      <c r="BA31" s="123">
        <f>IF(AZ31=1,G31,0)</f>
        <v>0</v>
      </c>
      <c r="BB31" s="123">
        <f>IF(AZ31=2,G31,0)</f>
        <v>0</v>
      </c>
      <c r="BC31" s="123">
        <f>IF(AZ31=3,G31,0)</f>
        <v>0</v>
      </c>
      <c r="BD31" s="123">
        <f>IF(AZ31=4,G31,0)</f>
        <v>0</v>
      </c>
      <c r="BE31" s="123">
        <f>IF(AZ31=5,G31,0)</f>
        <v>0</v>
      </c>
      <c r="CZ31" s="123">
        <v>0</v>
      </c>
    </row>
    <row r="32" spans="1:104" ht="15" x14ac:dyDescent="0.25">
      <c r="A32" s="185" t="s">
        <v>176</v>
      </c>
      <c r="B32" s="167" t="s">
        <v>230</v>
      </c>
      <c r="C32" s="170" t="s">
        <v>223</v>
      </c>
      <c r="D32" s="171" t="s">
        <v>78</v>
      </c>
      <c r="E32" s="168">
        <v>1</v>
      </c>
      <c r="F32" s="166">
        <v>0</v>
      </c>
      <c r="G32" s="169">
        <f t="shared" ref="G32:G33" si="7">E32*F32</f>
        <v>0</v>
      </c>
      <c r="O32" s="150">
        <v>2</v>
      </c>
      <c r="AA32" s="123">
        <v>12</v>
      </c>
      <c r="AB32" s="123">
        <v>0</v>
      </c>
      <c r="AC32" s="123">
        <v>29</v>
      </c>
      <c r="AZ32" s="123">
        <v>1</v>
      </c>
      <c r="BA32" s="123">
        <f>IF(AZ32=1,G32,0)</f>
        <v>0</v>
      </c>
      <c r="BB32" s="123">
        <f>IF(AZ32=2,G32,0)</f>
        <v>0</v>
      </c>
      <c r="BC32" s="123">
        <f>IF(AZ32=3,G32,0)</f>
        <v>0</v>
      </c>
      <c r="BD32" s="123">
        <f>IF(AZ32=4,G32,0)</f>
        <v>0</v>
      </c>
      <c r="BE32" s="123">
        <f>IF(AZ32=5,G32,0)</f>
        <v>0</v>
      </c>
      <c r="CZ32" s="123">
        <v>0</v>
      </c>
    </row>
    <row r="33" spans="1:104" ht="15" x14ac:dyDescent="0.25">
      <c r="A33" s="185" t="s">
        <v>177</v>
      </c>
      <c r="B33" s="167" t="s">
        <v>212</v>
      </c>
      <c r="C33" s="170" t="s">
        <v>224</v>
      </c>
      <c r="D33" s="171" t="s">
        <v>78</v>
      </c>
      <c r="E33" s="168">
        <v>1</v>
      </c>
      <c r="F33" s="166">
        <v>0</v>
      </c>
      <c r="G33" s="169">
        <f t="shared" si="7"/>
        <v>0</v>
      </c>
      <c r="O33" s="150">
        <v>2</v>
      </c>
      <c r="AA33" s="123">
        <v>12</v>
      </c>
      <c r="AB33" s="123">
        <v>0</v>
      </c>
      <c r="AC33" s="123">
        <v>30</v>
      </c>
      <c r="AZ33" s="123">
        <v>1</v>
      </c>
      <c r="BA33" s="123">
        <f>IF(AZ33=1,G33,0)</f>
        <v>0</v>
      </c>
      <c r="BB33" s="123">
        <f>IF(AZ33=2,G33,0)</f>
        <v>0</v>
      </c>
      <c r="BC33" s="123">
        <f>IF(AZ33=3,G33,0)</f>
        <v>0</v>
      </c>
      <c r="BD33" s="123">
        <f>IF(AZ33=4,G33,0)</f>
        <v>0</v>
      </c>
      <c r="BE33" s="123">
        <f>IF(AZ33=5,G33,0)</f>
        <v>0</v>
      </c>
      <c r="CZ33" s="123">
        <v>0</v>
      </c>
    </row>
    <row r="34" spans="1:104" x14ac:dyDescent="0.2">
      <c r="A34" s="174"/>
      <c r="B34" s="186" t="s">
        <v>65</v>
      </c>
      <c r="C34" s="173" t="str">
        <f>CONCATENATE(B30," ",C30)</f>
        <v>D21 Dodávka MaR- ASŘ</v>
      </c>
      <c r="D34" s="174"/>
      <c r="E34" s="175"/>
      <c r="F34" s="175"/>
      <c r="G34" s="176">
        <f>SUM(G30:G33)</f>
        <v>0</v>
      </c>
      <c r="O34" s="150">
        <v>4</v>
      </c>
      <c r="BA34" s="151">
        <f>SUM(BA30:BA33)</f>
        <v>0</v>
      </c>
      <c r="BB34" s="151">
        <f>SUM(BB30:BB33)</f>
        <v>0</v>
      </c>
      <c r="BC34" s="151">
        <f>SUM(BC30:BC33)</f>
        <v>0</v>
      </c>
      <c r="BD34" s="151">
        <f>SUM(BD30:BD33)</f>
        <v>0</v>
      </c>
      <c r="BE34" s="151">
        <f>SUM(BE30:BE33)</f>
        <v>0</v>
      </c>
    </row>
    <row r="35" spans="1:104" x14ac:dyDescent="0.2">
      <c r="A35" s="143" t="s">
        <v>64</v>
      </c>
      <c r="B35" s="144" t="s">
        <v>79</v>
      </c>
      <c r="C35" s="145" t="s">
        <v>80</v>
      </c>
      <c r="D35" s="146"/>
      <c r="E35" s="147"/>
      <c r="F35" s="147"/>
      <c r="G35" s="148"/>
      <c r="H35" s="149"/>
      <c r="I35" s="149"/>
      <c r="O35" s="150">
        <v>1</v>
      </c>
    </row>
    <row r="36" spans="1:104" ht="15" customHeight="1" x14ac:dyDescent="0.25">
      <c r="A36" s="185" t="s">
        <v>178</v>
      </c>
      <c r="B36" s="167" t="s">
        <v>202</v>
      </c>
      <c r="C36" s="170" t="s">
        <v>207</v>
      </c>
      <c r="D36" s="171" t="s">
        <v>68</v>
      </c>
      <c r="E36" s="168">
        <v>2</v>
      </c>
      <c r="F36" s="166">
        <v>0</v>
      </c>
      <c r="G36" s="169">
        <f t="shared" ref="G36:G40" si="8">E36*F36</f>
        <v>0</v>
      </c>
      <c r="H36" s="149"/>
      <c r="I36" s="149"/>
      <c r="O36" s="150"/>
    </row>
    <row r="37" spans="1:104" ht="15" customHeight="1" x14ac:dyDescent="0.25">
      <c r="A37" s="185" t="s">
        <v>179</v>
      </c>
      <c r="B37" s="167" t="s">
        <v>203</v>
      </c>
      <c r="C37" s="170" t="s">
        <v>213</v>
      </c>
      <c r="D37" s="171" t="s">
        <v>68</v>
      </c>
      <c r="E37" s="168">
        <v>1</v>
      </c>
      <c r="F37" s="166">
        <v>0</v>
      </c>
      <c r="G37" s="169">
        <f t="shared" si="8"/>
        <v>0</v>
      </c>
      <c r="H37" s="149"/>
      <c r="I37" s="149"/>
      <c r="O37" s="150"/>
    </row>
    <row r="38" spans="1:104" ht="15" customHeight="1" x14ac:dyDescent="0.25">
      <c r="A38" s="185" t="s">
        <v>180</v>
      </c>
      <c r="B38" s="167" t="s">
        <v>204</v>
      </c>
      <c r="C38" s="170" t="s">
        <v>214</v>
      </c>
      <c r="D38" s="172" t="s">
        <v>68</v>
      </c>
      <c r="E38" s="168">
        <v>1</v>
      </c>
      <c r="F38" s="166">
        <v>0</v>
      </c>
      <c r="G38" s="169">
        <f t="shared" si="8"/>
        <v>0</v>
      </c>
      <c r="H38" s="149"/>
      <c r="I38" s="149"/>
      <c r="O38" s="150"/>
    </row>
    <row r="39" spans="1:104" ht="15" customHeight="1" x14ac:dyDescent="0.25">
      <c r="A39" s="185" t="s">
        <v>181</v>
      </c>
      <c r="B39" s="167" t="s">
        <v>205</v>
      </c>
      <c r="C39" s="170" t="s">
        <v>215</v>
      </c>
      <c r="D39" s="171" t="s">
        <v>68</v>
      </c>
      <c r="E39" s="168">
        <v>1</v>
      </c>
      <c r="F39" s="166">
        <v>0</v>
      </c>
      <c r="G39" s="169">
        <f t="shared" si="8"/>
        <v>0</v>
      </c>
      <c r="H39" s="149"/>
      <c r="I39" s="149"/>
      <c r="O39" s="150"/>
    </row>
    <row r="40" spans="1:104" ht="15" customHeight="1" x14ac:dyDescent="0.25">
      <c r="A40" s="185" t="s">
        <v>182</v>
      </c>
      <c r="B40" s="167" t="s">
        <v>206</v>
      </c>
      <c r="C40" s="170" t="s">
        <v>216</v>
      </c>
      <c r="D40" s="172" t="s">
        <v>68</v>
      </c>
      <c r="E40" s="168">
        <v>1</v>
      </c>
      <c r="F40" s="166">
        <v>0</v>
      </c>
      <c r="G40" s="169">
        <f t="shared" si="8"/>
        <v>0</v>
      </c>
      <c r="H40" s="149"/>
      <c r="I40" s="149"/>
      <c r="O40" s="150"/>
    </row>
    <row r="41" spans="1:104" x14ac:dyDescent="0.2">
      <c r="A41" s="174"/>
      <c r="B41" s="186" t="s">
        <v>65</v>
      </c>
      <c r="C41" s="173" t="str">
        <f>CONCATENATE(B35," ",C35)</f>
        <v>D22 Dodávka MaR-Periférie</v>
      </c>
      <c r="D41" s="174"/>
      <c r="E41" s="175"/>
      <c r="F41" s="175">
        <v>0</v>
      </c>
      <c r="G41" s="176">
        <f>SUM(G36:G40)</f>
        <v>0</v>
      </c>
      <c r="O41" s="150">
        <v>4</v>
      </c>
      <c r="BA41" s="151">
        <f>SUM(BA35:BA35)</f>
        <v>0</v>
      </c>
      <c r="BB41" s="151">
        <f>SUM(BB35:BB35)</f>
        <v>0</v>
      </c>
      <c r="BC41" s="151">
        <f>SUM(BC35:BC35)</f>
        <v>0</v>
      </c>
      <c r="BD41" s="151">
        <f>SUM(BD35:BD35)</f>
        <v>0</v>
      </c>
      <c r="BE41" s="151">
        <f>SUM(BE35:BE35)</f>
        <v>0</v>
      </c>
    </row>
    <row r="42" spans="1:104" ht="12" customHeight="1" x14ac:dyDescent="0.2">
      <c r="A42" s="143" t="s">
        <v>64</v>
      </c>
      <c r="B42" s="144" t="s">
        <v>81</v>
      </c>
      <c r="C42" s="145" t="s">
        <v>100</v>
      </c>
      <c r="D42" s="146"/>
      <c r="E42" s="147"/>
      <c r="F42" s="147"/>
      <c r="G42" s="148"/>
      <c r="H42" s="149"/>
      <c r="I42" s="149"/>
      <c r="O42" s="150">
        <v>1</v>
      </c>
    </row>
    <row r="43" spans="1:104" ht="12.75" customHeight="1" x14ac:dyDescent="0.25">
      <c r="A43" s="185" t="s">
        <v>183</v>
      </c>
      <c r="B43" s="167" t="s">
        <v>138</v>
      </c>
      <c r="C43" s="170" t="s">
        <v>226</v>
      </c>
      <c r="D43" s="172" t="s">
        <v>78</v>
      </c>
      <c r="E43" s="166">
        <v>1</v>
      </c>
      <c r="F43" s="166">
        <v>0</v>
      </c>
      <c r="G43" s="187">
        <f t="shared" ref="G43:G44" si="9">E43*F43</f>
        <v>0</v>
      </c>
      <c r="O43" s="150">
        <v>2</v>
      </c>
      <c r="AA43" s="123">
        <v>12</v>
      </c>
      <c r="AB43" s="123">
        <v>0</v>
      </c>
      <c r="AC43" s="123">
        <v>36</v>
      </c>
      <c r="AZ43" s="123">
        <v>1</v>
      </c>
      <c r="BA43" s="123">
        <f t="shared" ref="BA43:BA44" si="10">IF(AZ43=1,G43,0)</f>
        <v>0</v>
      </c>
      <c r="BB43" s="123">
        <f t="shared" ref="BB43:BB44" si="11">IF(AZ43=2,G43,0)</f>
        <v>0</v>
      </c>
      <c r="BC43" s="123">
        <f t="shared" ref="BC43:BC44" si="12">IF(AZ43=3,G43,0)</f>
        <v>0</v>
      </c>
      <c r="BD43" s="123">
        <f t="shared" ref="BD43:BD44" si="13">IF(AZ43=4,G43,0)</f>
        <v>0</v>
      </c>
      <c r="BE43" s="123">
        <f t="shared" ref="BE43:BE44" si="14">IF(AZ43=5,G43,0)</f>
        <v>0</v>
      </c>
      <c r="CZ43" s="123">
        <v>0</v>
      </c>
    </row>
    <row r="44" spans="1:104" ht="15" x14ac:dyDescent="0.25">
      <c r="A44" s="185" t="s">
        <v>184</v>
      </c>
      <c r="B44" s="167" t="s">
        <v>139</v>
      </c>
      <c r="C44" s="170" t="s">
        <v>227</v>
      </c>
      <c r="D44" s="171" t="s">
        <v>75</v>
      </c>
      <c r="E44" s="166">
        <v>25</v>
      </c>
      <c r="F44" s="166">
        <v>0</v>
      </c>
      <c r="G44" s="187">
        <f t="shared" si="9"/>
        <v>0</v>
      </c>
      <c r="O44" s="150">
        <v>2</v>
      </c>
      <c r="AA44" s="123">
        <v>12</v>
      </c>
      <c r="AB44" s="123">
        <v>0</v>
      </c>
      <c r="AC44" s="123">
        <v>70</v>
      </c>
      <c r="AZ44" s="123">
        <v>1</v>
      </c>
      <c r="BA44" s="123">
        <f t="shared" si="10"/>
        <v>0</v>
      </c>
      <c r="BB44" s="123">
        <f t="shared" si="11"/>
        <v>0</v>
      </c>
      <c r="BC44" s="123">
        <f t="shared" si="12"/>
        <v>0</v>
      </c>
      <c r="BD44" s="123">
        <f t="shared" si="13"/>
        <v>0</v>
      </c>
      <c r="BE44" s="123">
        <f t="shared" si="14"/>
        <v>0</v>
      </c>
      <c r="CZ44" s="123">
        <v>0</v>
      </c>
    </row>
    <row r="45" spans="1:104" x14ac:dyDescent="0.2">
      <c r="A45" s="174"/>
      <c r="B45" s="186" t="s">
        <v>65</v>
      </c>
      <c r="C45" s="173" t="str">
        <f>CONCATENATE(B42," ",C42)</f>
        <v>D23 Dodávka RK</v>
      </c>
      <c r="D45" s="174"/>
      <c r="E45" s="175"/>
      <c r="F45" s="175"/>
      <c r="G45" s="176">
        <f>SUM(G42:G44)</f>
        <v>0</v>
      </c>
      <c r="O45" s="150">
        <v>4</v>
      </c>
      <c r="BA45" s="151">
        <f>SUM(BA42:BA44)</f>
        <v>0</v>
      </c>
      <c r="BB45" s="151">
        <f>SUM(BB42:BB44)</f>
        <v>0</v>
      </c>
      <c r="BC45" s="151">
        <f>SUM(BC42:BC44)</f>
        <v>0</v>
      </c>
      <c r="BD45" s="151">
        <f>SUM(BD42:BD44)</f>
        <v>0</v>
      </c>
      <c r="BE45" s="151">
        <f>SUM(BE42:BE44)</f>
        <v>0</v>
      </c>
    </row>
    <row r="46" spans="1:104" x14ac:dyDescent="0.2">
      <c r="A46" s="143" t="s">
        <v>64</v>
      </c>
      <c r="B46" s="144" t="s">
        <v>82</v>
      </c>
      <c r="C46" s="145" t="s">
        <v>83</v>
      </c>
      <c r="D46" s="146"/>
      <c r="E46" s="147"/>
      <c r="F46" s="147"/>
      <c r="G46" s="148"/>
      <c r="H46" s="149"/>
      <c r="I46" s="149"/>
      <c r="O46" s="150">
        <v>1</v>
      </c>
    </row>
    <row r="47" spans="1:104" ht="15" x14ac:dyDescent="0.25">
      <c r="A47" s="185" t="s">
        <v>119</v>
      </c>
      <c r="B47" s="167" t="s">
        <v>172</v>
      </c>
      <c r="C47" s="170" t="s">
        <v>221</v>
      </c>
      <c r="D47" s="171" t="s">
        <v>69</v>
      </c>
      <c r="E47" s="168">
        <v>30</v>
      </c>
      <c r="F47" s="168">
        <v>0</v>
      </c>
      <c r="G47" s="169">
        <f t="shared" ref="G47:G62" si="15">E47*F47</f>
        <v>0</v>
      </c>
      <c r="O47" s="150">
        <v>2</v>
      </c>
      <c r="AA47" s="123">
        <v>12</v>
      </c>
      <c r="AB47" s="123">
        <v>1</v>
      </c>
      <c r="AC47" s="123">
        <v>74</v>
      </c>
      <c r="AZ47" s="123">
        <v>1</v>
      </c>
      <c r="BA47" s="123">
        <f t="shared" ref="BA47:BA62" si="16">IF(AZ47=1,G47,0)</f>
        <v>0</v>
      </c>
      <c r="BB47" s="123">
        <f t="shared" ref="BB47:BB62" si="17">IF(AZ47=2,G47,0)</f>
        <v>0</v>
      </c>
      <c r="BC47" s="123">
        <f t="shared" ref="BC47:BC62" si="18">IF(AZ47=3,G47,0)</f>
        <v>0</v>
      </c>
      <c r="BD47" s="123">
        <f t="shared" ref="BD47:BD62" si="19">IF(AZ47=4,G47,0)</f>
        <v>0</v>
      </c>
      <c r="BE47" s="123">
        <f t="shared" ref="BE47:BE62" si="20">IF(AZ47=5,G47,0)</f>
        <v>0</v>
      </c>
      <c r="CZ47" s="123">
        <v>6.9999999999999994E-5</v>
      </c>
    </row>
    <row r="48" spans="1:104" ht="15" x14ac:dyDescent="0.25">
      <c r="A48" s="185" t="s">
        <v>185</v>
      </c>
      <c r="B48" s="167" t="s">
        <v>140</v>
      </c>
      <c r="C48" s="170" t="s">
        <v>210</v>
      </c>
      <c r="D48" s="172" t="s">
        <v>69</v>
      </c>
      <c r="E48" s="168">
        <v>100</v>
      </c>
      <c r="F48" s="168">
        <v>0</v>
      </c>
      <c r="G48" s="169">
        <f t="shared" si="15"/>
        <v>0</v>
      </c>
      <c r="O48" s="150"/>
    </row>
    <row r="49" spans="1:104" ht="15" x14ac:dyDescent="0.25">
      <c r="A49" s="185" t="s">
        <v>120</v>
      </c>
      <c r="B49" s="167" t="s">
        <v>141</v>
      </c>
      <c r="C49" s="170" t="s">
        <v>160</v>
      </c>
      <c r="D49" s="171" t="s">
        <v>69</v>
      </c>
      <c r="E49" s="168">
        <v>80</v>
      </c>
      <c r="F49" s="168">
        <v>0</v>
      </c>
      <c r="G49" s="169">
        <f t="shared" si="15"/>
        <v>0</v>
      </c>
      <c r="O49" s="150">
        <v>2</v>
      </c>
      <c r="AA49" s="123">
        <v>12</v>
      </c>
      <c r="AB49" s="123">
        <v>1</v>
      </c>
      <c r="AC49" s="123">
        <v>76</v>
      </c>
      <c r="AZ49" s="123">
        <v>1</v>
      </c>
      <c r="BA49" s="123">
        <f t="shared" si="16"/>
        <v>0</v>
      </c>
      <c r="BB49" s="123">
        <f t="shared" si="17"/>
        <v>0</v>
      </c>
      <c r="BC49" s="123">
        <f t="shared" si="18"/>
        <v>0</v>
      </c>
      <c r="BD49" s="123">
        <f t="shared" si="19"/>
        <v>0</v>
      </c>
      <c r="BE49" s="123">
        <f t="shared" si="20"/>
        <v>0</v>
      </c>
      <c r="CZ49" s="123">
        <v>6.0000000000000002E-5</v>
      </c>
    </row>
    <row r="50" spans="1:104" ht="15" x14ac:dyDescent="0.25">
      <c r="A50" s="185" t="s">
        <v>186</v>
      </c>
      <c r="B50" s="167" t="s">
        <v>142</v>
      </c>
      <c r="C50" s="170" t="s">
        <v>222</v>
      </c>
      <c r="D50" s="172" t="s">
        <v>69</v>
      </c>
      <c r="E50" s="168">
        <v>30</v>
      </c>
      <c r="F50" s="168">
        <v>0</v>
      </c>
      <c r="G50" s="169">
        <f t="shared" si="15"/>
        <v>0</v>
      </c>
      <c r="O50" s="150"/>
    </row>
    <row r="51" spans="1:104" ht="15" x14ac:dyDescent="0.25">
      <c r="A51" s="185" t="s">
        <v>121</v>
      </c>
      <c r="B51" s="167" t="s">
        <v>143</v>
      </c>
      <c r="C51" s="170" t="s">
        <v>199</v>
      </c>
      <c r="D51" s="172" t="s">
        <v>69</v>
      </c>
      <c r="E51" s="168">
        <v>100</v>
      </c>
      <c r="F51" s="168">
        <v>0</v>
      </c>
      <c r="G51" s="169">
        <f t="shared" si="15"/>
        <v>0</v>
      </c>
      <c r="O51" s="150"/>
    </row>
    <row r="52" spans="1:104" ht="15" x14ac:dyDescent="0.25">
      <c r="A52" s="185" t="s">
        <v>187</v>
      </c>
      <c r="B52" s="167" t="s">
        <v>144</v>
      </c>
      <c r="C52" s="170" t="s">
        <v>233</v>
      </c>
      <c r="D52" s="172" t="s">
        <v>69</v>
      </c>
      <c r="E52" s="166">
        <v>60</v>
      </c>
      <c r="F52" s="166">
        <v>0</v>
      </c>
      <c r="G52" s="187">
        <f t="shared" si="15"/>
        <v>0</v>
      </c>
      <c r="O52" s="150"/>
    </row>
    <row r="53" spans="1:104" ht="15" x14ac:dyDescent="0.25">
      <c r="A53" s="185" t="s">
        <v>188</v>
      </c>
      <c r="B53" s="167" t="s">
        <v>145</v>
      </c>
      <c r="C53" s="170" t="s">
        <v>158</v>
      </c>
      <c r="D53" s="171" t="s">
        <v>69</v>
      </c>
      <c r="E53" s="166">
        <v>50</v>
      </c>
      <c r="F53" s="168">
        <v>0</v>
      </c>
      <c r="G53" s="169">
        <f t="shared" si="15"/>
        <v>0</v>
      </c>
      <c r="O53" s="150"/>
    </row>
    <row r="54" spans="1:104" ht="15" x14ac:dyDescent="0.25">
      <c r="A54" s="185" t="s">
        <v>189</v>
      </c>
      <c r="B54" s="167" t="s">
        <v>146</v>
      </c>
      <c r="C54" s="170" t="s">
        <v>84</v>
      </c>
      <c r="D54" s="171" t="s">
        <v>69</v>
      </c>
      <c r="E54" s="168">
        <v>20</v>
      </c>
      <c r="F54" s="168">
        <v>0</v>
      </c>
      <c r="G54" s="169">
        <f t="shared" si="15"/>
        <v>0</v>
      </c>
      <c r="O54" s="150"/>
    </row>
    <row r="55" spans="1:104" ht="15" x14ac:dyDescent="0.25">
      <c r="A55" s="185" t="s">
        <v>190</v>
      </c>
      <c r="B55" s="167" t="s">
        <v>147</v>
      </c>
      <c r="C55" s="170" t="s">
        <v>97</v>
      </c>
      <c r="D55" s="172" t="s">
        <v>98</v>
      </c>
      <c r="E55" s="166">
        <v>5</v>
      </c>
      <c r="F55" s="168">
        <v>0</v>
      </c>
      <c r="G55" s="169">
        <f t="shared" si="15"/>
        <v>0</v>
      </c>
      <c r="O55" s="150">
        <v>2</v>
      </c>
      <c r="AA55" s="123">
        <v>12</v>
      </c>
      <c r="AB55" s="123">
        <v>1</v>
      </c>
      <c r="AC55" s="123">
        <v>78</v>
      </c>
      <c r="AZ55" s="123">
        <v>1</v>
      </c>
      <c r="BA55" s="123">
        <f t="shared" si="16"/>
        <v>0</v>
      </c>
      <c r="BB55" s="123">
        <f t="shared" si="17"/>
        <v>0</v>
      </c>
      <c r="BC55" s="123">
        <f t="shared" si="18"/>
        <v>0</v>
      </c>
      <c r="BD55" s="123">
        <f t="shared" si="19"/>
        <v>0</v>
      </c>
      <c r="BE55" s="123">
        <f t="shared" si="20"/>
        <v>0</v>
      </c>
      <c r="CZ55" s="123">
        <v>1.6000000000000001E-4</v>
      </c>
    </row>
    <row r="56" spans="1:104" ht="15" x14ac:dyDescent="0.25">
      <c r="A56" s="185" t="s">
        <v>191</v>
      </c>
      <c r="B56" s="167" t="s">
        <v>148</v>
      </c>
      <c r="C56" s="170" t="s">
        <v>101</v>
      </c>
      <c r="D56" s="172" t="s">
        <v>78</v>
      </c>
      <c r="E56" s="168">
        <v>1</v>
      </c>
      <c r="F56" s="168">
        <v>0</v>
      </c>
      <c r="G56" s="169">
        <f t="shared" si="15"/>
        <v>0</v>
      </c>
      <c r="O56" s="150">
        <v>2</v>
      </c>
      <c r="AA56" s="123">
        <v>12</v>
      </c>
      <c r="AB56" s="123">
        <v>1</v>
      </c>
      <c r="AC56" s="123">
        <v>79</v>
      </c>
      <c r="AZ56" s="123">
        <v>1</v>
      </c>
      <c r="BA56" s="123">
        <f t="shared" si="16"/>
        <v>0</v>
      </c>
      <c r="BB56" s="123">
        <f t="shared" si="17"/>
        <v>0</v>
      </c>
      <c r="BC56" s="123">
        <f t="shared" si="18"/>
        <v>0</v>
      </c>
      <c r="BD56" s="123">
        <f t="shared" si="19"/>
        <v>0</v>
      </c>
      <c r="BE56" s="123">
        <f t="shared" si="20"/>
        <v>0</v>
      </c>
      <c r="CZ56" s="123">
        <v>1E-4</v>
      </c>
    </row>
    <row r="57" spans="1:104" ht="15" x14ac:dyDescent="0.25">
      <c r="A57" s="185" t="s">
        <v>192</v>
      </c>
      <c r="B57" s="167" t="s">
        <v>149</v>
      </c>
      <c r="C57" s="170" t="s">
        <v>99</v>
      </c>
      <c r="D57" s="172" t="s">
        <v>69</v>
      </c>
      <c r="E57" s="168">
        <v>120</v>
      </c>
      <c r="F57" s="168">
        <v>0</v>
      </c>
      <c r="G57" s="169">
        <f t="shared" si="15"/>
        <v>0</v>
      </c>
      <c r="O57" s="150">
        <v>2</v>
      </c>
      <c r="AA57" s="123">
        <v>12</v>
      </c>
      <c r="AB57" s="123">
        <v>1</v>
      </c>
      <c r="AC57" s="123">
        <v>80</v>
      </c>
      <c r="AZ57" s="123">
        <v>1</v>
      </c>
      <c r="BA57" s="123">
        <f t="shared" si="16"/>
        <v>0</v>
      </c>
      <c r="BB57" s="123">
        <f t="shared" si="17"/>
        <v>0</v>
      </c>
      <c r="BC57" s="123">
        <f t="shared" si="18"/>
        <v>0</v>
      </c>
      <c r="BD57" s="123">
        <f t="shared" si="19"/>
        <v>0</v>
      </c>
      <c r="BE57" s="123">
        <f t="shared" si="20"/>
        <v>0</v>
      </c>
      <c r="CZ57" s="123">
        <v>1.6000000000000001E-4</v>
      </c>
    </row>
    <row r="58" spans="1:104" ht="15" x14ac:dyDescent="0.25">
      <c r="A58" s="185" t="s">
        <v>193</v>
      </c>
      <c r="B58" s="167" t="s">
        <v>150</v>
      </c>
      <c r="C58" s="170" t="s">
        <v>171</v>
      </c>
      <c r="D58" s="172" t="s">
        <v>69</v>
      </c>
      <c r="E58" s="168">
        <v>20</v>
      </c>
      <c r="F58" s="168">
        <v>0</v>
      </c>
      <c r="G58" s="169">
        <f t="shared" si="15"/>
        <v>0</v>
      </c>
      <c r="O58" s="150"/>
    </row>
    <row r="59" spans="1:104" ht="15" x14ac:dyDescent="0.25">
      <c r="A59" s="185" t="s">
        <v>194</v>
      </c>
      <c r="B59" s="167" t="s">
        <v>151</v>
      </c>
      <c r="C59" s="170" t="s">
        <v>85</v>
      </c>
      <c r="D59" s="171" t="s">
        <v>86</v>
      </c>
      <c r="E59" s="168">
        <v>2</v>
      </c>
      <c r="F59" s="168">
        <v>0</v>
      </c>
      <c r="G59" s="169">
        <f t="shared" si="15"/>
        <v>0</v>
      </c>
      <c r="O59" s="150">
        <v>2</v>
      </c>
      <c r="AA59" s="123">
        <v>12</v>
      </c>
      <c r="AB59" s="123">
        <v>1</v>
      </c>
      <c r="AC59" s="123">
        <v>82</v>
      </c>
      <c r="AZ59" s="123">
        <v>1</v>
      </c>
      <c r="BA59" s="123">
        <f t="shared" si="16"/>
        <v>0</v>
      </c>
      <c r="BB59" s="123">
        <f t="shared" si="17"/>
        <v>0</v>
      </c>
      <c r="BC59" s="123">
        <f t="shared" si="18"/>
        <v>0</v>
      </c>
      <c r="BD59" s="123">
        <f t="shared" si="19"/>
        <v>0</v>
      </c>
      <c r="BE59" s="123">
        <f t="shared" si="20"/>
        <v>0</v>
      </c>
      <c r="CZ59" s="123">
        <v>0</v>
      </c>
    </row>
    <row r="60" spans="1:104" ht="15" x14ac:dyDescent="0.25">
      <c r="A60" s="185" t="s">
        <v>195</v>
      </c>
      <c r="B60" s="167" t="s">
        <v>152</v>
      </c>
      <c r="C60" s="170" t="s">
        <v>87</v>
      </c>
      <c r="D60" s="171" t="s">
        <v>86</v>
      </c>
      <c r="E60" s="168">
        <v>2</v>
      </c>
      <c r="F60" s="168">
        <v>0</v>
      </c>
      <c r="G60" s="169">
        <f t="shared" si="15"/>
        <v>0</v>
      </c>
      <c r="O60" s="150">
        <v>2</v>
      </c>
      <c r="AA60" s="123">
        <v>12</v>
      </c>
      <c r="AB60" s="123">
        <v>1</v>
      </c>
      <c r="AC60" s="123">
        <v>83</v>
      </c>
      <c r="AZ60" s="123">
        <v>1</v>
      </c>
      <c r="BA60" s="123">
        <f t="shared" si="16"/>
        <v>0</v>
      </c>
      <c r="BB60" s="123">
        <f t="shared" si="17"/>
        <v>0</v>
      </c>
      <c r="BC60" s="123">
        <f t="shared" si="18"/>
        <v>0</v>
      </c>
      <c r="BD60" s="123">
        <f t="shared" si="19"/>
        <v>0</v>
      </c>
      <c r="BE60" s="123">
        <f t="shared" si="20"/>
        <v>0</v>
      </c>
      <c r="CZ60" s="123">
        <v>0</v>
      </c>
    </row>
    <row r="61" spans="1:104" ht="15" x14ac:dyDescent="0.25">
      <c r="A61" s="185" t="s">
        <v>196</v>
      </c>
      <c r="B61" s="167" t="s">
        <v>174</v>
      </c>
      <c r="C61" s="170" t="s">
        <v>228</v>
      </c>
      <c r="D61" s="172" t="s">
        <v>78</v>
      </c>
      <c r="E61" s="168">
        <v>1</v>
      </c>
      <c r="F61" s="166">
        <v>0</v>
      </c>
      <c r="G61" s="169">
        <f t="shared" si="15"/>
        <v>0</v>
      </c>
      <c r="O61" s="150"/>
    </row>
    <row r="62" spans="1:104" ht="15" x14ac:dyDescent="0.25">
      <c r="A62" s="185" t="s">
        <v>197</v>
      </c>
      <c r="B62" s="167" t="s">
        <v>235</v>
      </c>
      <c r="C62" s="170" t="s">
        <v>88</v>
      </c>
      <c r="D62" s="171" t="s">
        <v>78</v>
      </c>
      <c r="E62" s="168">
        <v>1</v>
      </c>
      <c r="F62" s="168">
        <v>0</v>
      </c>
      <c r="G62" s="169">
        <f t="shared" si="15"/>
        <v>0</v>
      </c>
      <c r="O62" s="150">
        <v>2</v>
      </c>
      <c r="AA62" s="123">
        <v>12</v>
      </c>
      <c r="AB62" s="123">
        <v>0</v>
      </c>
      <c r="AC62" s="123">
        <v>84</v>
      </c>
      <c r="AZ62" s="123">
        <v>1</v>
      </c>
      <c r="BA62" s="123">
        <f t="shared" si="16"/>
        <v>0</v>
      </c>
      <c r="BB62" s="123">
        <f t="shared" si="17"/>
        <v>0</v>
      </c>
      <c r="BC62" s="123">
        <f t="shared" si="18"/>
        <v>0</v>
      </c>
      <c r="BD62" s="123">
        <f t="shared" si="19"/>
        <v>0</v>
      </c>
      <c r="BE62" s="123">
        <f t="shared" si="20"/>
        <v>0</v>
      </c>
      <c r="CZ62" s="123">
        <v>0</v>
      </c>
    </row>
    <row r="63" spans="1:104" x14ac:dyDescent="0.2">
      <c r="A63" s="174"/>
      <c r="B63" s="186" t="s">
        <v>65</v>
      </c>
      <c r="C63" s="173" t="str">
        <f>CONCATENATE(B46," ",C46)</f>
        <v>D24 Dodávka elektro</v>
      </c>
      <c r="D63" s="174"/>
      <c r="E63" s="175"/>
      <c r="F63" s="175"/>
      <c r="G63" s="176">
        <f>SUM(G46:G62)</f>
        <v>0</v>
      </c>
      <c r="O63" s="150">
        <v>4</v>
      </c>
      <c r="BA63" s="151">
        <f>SUM(BA46:BA62)</f>
        <v>0</v>
      </c>
      <c r="BB63" s="151">
        <f>SUM(BB46:BB62)</f>
        <v>0</v>
      </c>
      <c r="BC63" s="151">
        <f>SUM(BC46:BC62)</f>
        <v>0</v>
      </c>
      <c r="BD63" s="151">
        <f>SUM(BD46:BD62)</f>
        <v>0</v>
      </c>
      <c r="BE63" s="151">
        <f>SUM(BE46:BE62)</f>
        <v>0</v>
      </c>
    </row>
    <row r="64" spans="1:104" x14ac:dyDescent="0.2">
      <c r="A64" s="143" t="s">
        <v>64</v>
      </c>
      <c r="B64" s="144" t="s">
        <v>27</v>
      </c>
      <c r="C64" s="145" t="s">
        <v>27</v>
      </c>
      <c r="D64" s="146"/>
      <c r="E64" s="147"/>
      <c r="F64" s="147"/>
      <c r="G64" s="148"/>
      <c r="H64" s="149"/>
      <c r="I64" s="149"/>
      <c r="O64" s="150">
        <v>1</v>
      </c>
    </row>
    <row r="65" spans="1:104" ht="15" x14ac:dyDescent="0.25">
      <c r="A65" s="185" t="s">
        <v>198</v>
      </c>
      <c r="B65" s="167" t="s">
        <v>153</v>
      </c>
      <c r="C65" s="170" t="s">
        <v>89</v>
      </c>
      <c r="D65" s="171" t="s">
        <v>75</v>
      </c>
      <c r="E65" s="168">
        <v>4</v>
      </c>
      <c r="F65" s="168">
        <v>0</v>
      </c>
      <c r="G65" s="169">
        <f>E65*F65</f>
        <v>0</v>
      </c>
      <c r="O65" s="150">
        <v>2</v>
      </c>
      <c r="AA65" s="123">
        <v>12</v>
      </c>
      <c r="AB65" s="123">
        <v>0</v>
      </c>
      <c r="AC65" s="123">
        <v>85</v>
      </c>
      <c r="AZ65" s="123">
        <v>1</v>
      </c>
      <c r="BA65" s="123">
        <f>IF(AZ65=1,G65,0)</f>
        <v>0</v>
      </c>
      <c r="BB65" s="123">
        <f>IF(AZ65=2,G65,0)</f>
        <v>0</v>
      </c>
      <c r="BC65" s="123">
        <f>IF(AZ65=3,G65,0)</f>
        <v>0</v>
      </c>
      <c r="BD65" s="123">
        <f>IF(AZ65=4,G65,0)</f>
        <v>0</v>
      </c>
      <c r="BE65" s="123">
        <f>IF(AZ65=5,G65,0)</f>
        <v>0</v>
      </c>
      <c r="CZ65" s="123">
        <v>0</v>
      </c>
    </row>
    <row r="66" spans="1:104" ht="15" x14ac:dyDescent="0.25">
      <c r="A66" s="185" t="s">
        <v>217</v>
      </c>
      <c r="B66" s="167" t="s">
        <v>154</v>
      </c>
      <c r="C66" s="170" t="s">
        <v>90</v>
      </c>
      <c r="D66" s="171" t="s">
        <v>91</v>
      </c>
      <c r="E66" s="168">
        <v>1</v>
      </c>
      <c r="F66" s="168">
        <v>0</v>
      </c>
      <c r="G66" s="169">
        <f>E66*F66</f>
        <v>0</v>
      </c>
      <c r="O66" s="150">
        <v>2</v>
      </c>
      <c r="AA66" s="123">
        <v>12</v>
      </c>
      <c r="AB66" s="123">
        <v>0</v>
      </c>
      <c r="AC66" s="123">
        <v>86</v>
      </c>
      <c r="AZ66" s="123">
        <v>1</v>
      </c>
      <c r="BA66" s="123">
        <f>IF(AZ66=1,G66,0)</f>
        <v>0</v>
      </c>
      <c r="BB66" s="123">
        <f>IF(AZ66=2,G66,0)</f>
        <v>0</v>
      </c>
      <c r="BC66" s="123">
        <f>IF(AZ66=3,G66,0)</f>
        <v>0</v>
      </c>
      <c r="BD66" s="123">
        <f>IF(AZ66=4,G66,0)</f>
        <v>0</v>
      </c>
      <c r="BE66" s="123">
        <f>IF(AZ66=5,G66,0)</f>
        <v>0</v>
      </c>
      <c r="CZ66" s="123">
        <v>0</v>
      </c>
    </row>
    <row r="67" spans="1:104" x14ac:dyDescent="0.2">
      <c r="A67" s="174"/>
      <c r="B67" s="186" t="s">
        <v>65</v>
      </c>
      <c r="C67" s="173" t="str">
        <f>CONCATENATE(B64," ",C64)</f>
        <v>HZS HZS</v>
      </c>
      <c r="D67" s="174"/>
      <c r="E67" s="175"/>
      <c r="F67" s="175"/>
      <c r="G67" s="176">
        <f>SUM(G64:G66)</f>
        <v>0</v>
      </c>
      <c r="O67" s="150">
        <v>4</v>
      </c>
      <c r="BA67" s="151">
        <f>SUM(BA64:BA66)</f>
        <v>0</v>
      </c>
      <c r="BB67" s="151">
        <f>SUM(BB64:BB66)</f>
        <v>0</v>
      </c>
      <c r="BC67" s="151">
        <f>SUM(BC64:BC66)</f>
        <v>0</v>
      </c>
      <c r="BD67" s="151">
        <f>SUM(BD64:BD66)</f>
        <v>0</v>
      </c>
      <c r="BE67" s="151">
        <f>SUM(BE64:BE66)</f>
        <v>0</v>
      </c>
    </row>
    <row r="68" spans="1:104" x14ac:dyDescent="0.2">
      <c r="A68" s="143" t="s">
        <v>64</v>
      </c>
      <c r="B68" s="144" t="s">
        <v>92</v>
      </c>
      <c r="C68" s="145" t="s">
        <v>92</v>
      </c>
      <c r="D68" s="146"/>
      <c r="E68" s="147"/>
      <c r="F68" s="147"/>
      <c r="G68" s="148"/>
      <c r="H68" s="149"/>
      <c r="I68" s="149"/>
      <c r="O68" s="150">
        <v>1</v>
      </c>
    </row>
    <row r="69" spans="1:104" ht="15" x14ac:dyDescent="0.25">
      <c r="A69" s="185" t="s">
        <v>218</v>
      </c>
      <c r="B69" s="167" t="s">
        <v>155</v>
      </c>
      <c r="C69" s="170" t="s">
        <v>93</v>
      </c>
      <c r="D69" s="171" t="s">
        <v>78</v>
      </c>
      <c r="E69" s="168">
        <v>1</v>
      </c>
      <c r="F69" s="168">
        <v>0</v>
      </c>
      <c r="G69" s="169">
        <f>E69*F69</f>
        <v>0</v>
      </c>
      <c r="O69" s="150">
        <v>2</v>
      </c>
      <c r="AA69" s="123">
        <v>12</v>
      </c>
      <c r="AB69" s="123">
        <v>0</v>
      </c>
      <c r="AC69" s="123">
        <v>87</v>
      </c>
      <c r="AZ69" s="123">
        <v>1</v>
      </c>
      <c r="BA69" s="123">
        <f>IF(AZ69=1,G69,0)</f>
        <v>0</v>
      </c>
      <c r="BB69" s="123">
        <f>IF(AZ69=2,G69,0)</f>
        <v>0</v>
      </c>
      <c r="BC69" s="123">
        <f>IF(AZ69=3,G69,0)</f>
        <v>0</v>
      </c>
      <c r="BD69" s="123">
        <f>IF(AZ69=4,G69,0)</f>
        <v>0</v>
      </c>
      <c r="BE69" s="123">
        <f>IF(AZ69=5,G69,0)</f>
        <v>0</v>
      </c>
      <c r="CZ69" s="123">
        <v>0</v>
      </c>
    </row>
    <row r="70" spans="1:104" ht="15" x14ac:dyDescent="0.25">
      <c r="A70" s="185" t="s">
        <v>236</v>
      </c>
      <c r="B70" s="167" t="s">
        <v>156</v>
      </c>
      <c r="C70" s="170" t="s">
        <v>94</v>
      </c>
      <c r="D70" s="171" t="s">
        <v>78</v>
      </c>
      <c r="E70" s="168">
        <v>1</v>
      </c>
      <c r="F70" s="168">
        <v>0</v>
      </c>
      <c r="G70" s="169">
        <f>E70*F70</f>
        <v>0</v>
      </c>
      <c r="O70" s="150">
        <v>2</v>
      </c>
      <c r="AA70" s="123">
        <v>12</v>
      </c>
      <c r="AB70" s="123">
        <v>0</v>
      </c>
      <c r="AC70" s="123">
        <v>88</v>
      </c>
      <c r="AZ70" s="123">
        <v>1</v>
      </c>
      <c r="BA70" s="123">
        <f>IF(AZ70=1,G70,0)</f>
        <v>0</v>
      </c>
      <c r="BB70" s="123">
        <f>IF(AZ70=2,G70,0)</f>
        <v>0</v>
      </c>
      <c r="BC70" s="123">
        <f>IF(AZ70=3,G70,0)</f>
        <v>0</v>
      </c>
      <c r="BD70" s="123">
        <f>IF(AZ70=4,G70,0)</f>
        <v>0</v>
      </c>
      <c r="BE70" s="123">
        <f>IF(AZ70=5,G70,0)</f>
        <v>0</v>
      </c>
      <c r="CZ70" s="123">
        <v>0</v>
      </c>
    </row>
    <row r="71" spans="1:104" ht="15" x14ac:dyDescent="0.25">
      <c r="A71" s="185" t="s">
        <v>237</v>
      </c>
      <c r="B71" s="167" t="s">
        <v>157</v>
      </c>
      <c r="C71" s="170" t="s">
        <v>95</v>
      </c>
      <c r="D71" s="171" t="s">
        <v>78</v>
      </c>
      <c r="E71" s="168">
        <v>1</v>
      </c>
      <c r="F71" s="168">
        <v>0</v>
      </c>
      <c r="G71" s="169">
        <f>E71*F71</f>
        <v>0</v>
      </c>
      <c r="O71" s="150">
        <v>2</v>
      </c>
      <c r="AA71" s="123">
        <v>12</v>
      </c>
      <c r="AB71" s="123">
        <v>0</v>
      </c>
      <c r="AC71" s="123">
        <v>89</v>
      </c>
      <c r="AZ71" s="123">
        <v>1</v>
      </c>
      <c r="BA71" s="123">
        <f>IF(AZ71=1,G71,0)</f>
        <v>0</v>
      </c>
      <c r="BB71" s="123">
        <f>IF(AZ71=2,G71,0)</f>
        <v>0</v>
      </c>
      <c r="BC71" s="123">
        <f>IF(AZ71=3,G71,0)</f>
        <v>0</v>
      </c>
      <c r="BD71" s="123">
        <f>IF(AZ71=4,G71,0)</f>
        <v>0</v>
      </c>
      <c r="BE71" s="123">
        <f>IF(AZ71=5,G71,0)</f>
        <v>0</v>
      </c>
      <c r="CZ71" s="123">
        <v>0</v>
      </c>
    </row>
    <row r="72" spans="1:104" x14ac:dyDescent="0.2">
      <c r="A72" s="174"/>
      <c r="B72" s="186" t="s">
        <v>65</v>
      </c>
      <c r="C72" s="173" t="str">
        <f>CONCATENATE(B68," ",C68)</f>
        <v>VRN VRN</v>
      </c>
      <c r="D72" s="174"/>
      <c r="E72" s="175"/>
      <c r="F72" s="175"/>
      <c r="G72" s="176">
        <f>SUM(G68:G71)</f>
        <v>0</v>
      </c>
      <c r="O72" s="150">
        <v>4</v>
      </c>
      <c r="BA72" s="151">
        <f>SUM(BA68:BA71)</f>
        <v>0</v>
      </c>
      <c r="BB72" s="151">
        <f>SUM(BB68:BB71)</f>
        <v>0</v>
      </c>
      <c r="BC72" s="151">
        <f>SUM(BC68:BC71)</f>
        <v>0</v>
      </c>
      <c r="BD72" s="151">
        <f>SUM(BD68:BD71)</f>
        <v>0</v>
      </c>
      <c r="BE72" s="151">
        <f>SUM(BE68:BE71)</f>
        <v>0</v>
      </c>
    </row>
    <row r="73" spans="1:104" x14ac:dyDescent="0.2">
      <c r="A73" s="124"/>
      <c r="B73" s="124"/>
      <c r="C73" s="124"/>
      <c r="D73" s="124"/>
      <c r="E73" s="124"/>
      <c r="F73" s="124"/>
      <c r="G73" s="124"/>
    </row>
    <row r="74" spans="1:104" x14ac:dyDescent="0.2">
      <c r="E74" s="123"/>
    </row>
    <row r="75" spans="1:104" x14ac:dyDescent="0.2">
      <c r="E75" s="123"/>
    </row>
    <row r="76" spans="1:104" x14ac:dyDescent="0.2">
      <c r="E76" s="123"/>
    </row>
    <row r="77" spans="1:104" x14ac:dyDescent="0.2">
      <c r="E77" s="123"/>
    </row>
    <row r="78" spans="1:104" x14ac:dyDescent="0.2">
      <c r="E78" s="123"/>
    </row>
    <row r="79" spans="1:104" x14ac:dyDescent="0.2">
      <c r="E79" s="123"/>
    </row>
    <row r="80" spans="1:104" x14ac:dyDescent="0.2">
      <c r="A80" s="152"/>
      <c r="B80" s="152"/>
      <c r="C80" s="152"/>
      <c r="D80" s="152"/>
      <c r="E80" s="152"/>
      <c r="F80" s="152"/>
      <c r="G80" s="152"/>
    </row>
    <row r="81" spans="1:7" x14ac:dyDescent="0.2">
      <c r="A81" s="152"/>
      <c r="B81" s="152"/>
      <c r="C81" s="152"/>
      <c r="D81" s="152"/>
      <c r="E81" s="152"/>
      <c r="F81" s="152"/>
      <c r="G81" s="152"/>
    </row>
    <row r="82" spans="1:7" x14ac:dyDescent="0.2">
      <c r="A82" s="152"/>
      <c r="B82" s="152"/>
      <c r="C82" s="152"/>
      <c r="D82" s="152"/>
      <c r="E82" s="152"/>
      <c r="F82" s="152"/>
      <c r="G82" s="152"/>
    </row>
    <row r="83" spans="1:7" x14ac:dyDescent="0.2">
      <c r="A83" s="152"/>
      <c r="B83" s="152"/>
      <c r="C83" s="165"/>
      <c r="D83" s="152"/>
      <c r="E83" s="152"/>
      <c r="F83" s="152"/>
      <c r="G83" s="152"/>
    </row>
    <row r="84" spans="1:7" x14ac:dyDescent="0.2">
      <c r="E84" s="123"/>
    </row>
    <row r="85" spans="1:7" x14ac:dyDescent="0.2">
      <c r="E85" s="123"/>
    </row>
    <row r="86" spans="1:7" x14ac:dyDescent="0.2">
      <c r="E86" s="123"/>
    </row>
    <row r="87" spans="1:7" x14ac:dyDescent="0.2">
      <c r="E87" s="123"/>
    </row>
    <row r="88" spans="1:7" x14ac:dyDescent="0.2">
      <c r="E88" s="123"/>
    </row>
    <row r="89" spans="1:7" x14ac:dyDescent="0.2">
      <c r="E89" s="123"/>
    </row>
    <row r="90" spans="1:7" x14ac:dyDescent="0.2">
      <c r="E90" s="123"/>
    </row>
    <row r="91" spans="1:7" x14ac:dyDescent="0.2">
      <c r="E91" s="123"/>
    </row>
    <row r="92" spans="1:7" x14ac:dyDescent="0.2">
      <c r="E92" s="123"/>
    </row>
    <row r="93" spans="1:7" x14ac:dyDescent="0.2">
      <c r="E93" s="123"/>
    </row>
    <row r="94" spans="1:7" x14ac:dyDescent="0.2">
      <c r="E94" s="123"/>
    </row>
    <row r="95" spans="1:7" x14ac:dyDescent="0.2">
      <c r="E95" s="123"/>
    </row>
    <row r="96" spans="1:7" x14ac:dyDescent="0.2">
      <c r="E96" s="123"/>
    </row>
    <row r="97" spans="5:5" x14ac:dyDescent="0.2">
      <c r="E97" s="123"/>
    </row>
    <row r="98" spans="5:5" x14ac:dyDescent="0.2">
      <c r="E98" s="123"/>
    </row>
    <row r="99" spans="5:5" x14ac:dyDescent="0.2">
      <c r="E99" s="123"/>
    </row>
    <row r="100" spans="5:5" x14ac:dyDescent="0.2">
      <c r="E100" s="123"/>
    </row>
    <row r="101" spans="5:5" x14ac:dyDescent="0.2">
      <c r="E101" s="123"/>
    </row>
    <row r="102" spans="5:5" x14ac:dyDescent="0.2">
      <c r="E102" s="123"/>
    </row>
    <row r="103" spans="5:5" x14ac:dyDescent="0.2">
      <c r="E103" s="123"/>
    </row>
    <row r="104" spans="5:5" x14ac:dyDescent="0.2">
      <c r="E104" s="123"/>
    </row>
    <row r="105" spans="5:5" x14ac:dyDescent="0.2">
      <c r="E105" s="123"/>
    </row>
    <row r="106" spans="5:5" x14ac:dyDescent="0.2">
      <c r="E106" s="123"/>
    </row>
    <row r="107" spans="5:5" x14ac:dyDescent="0.2">
      <c r="E107" s="123"/>
    </row>
    <row r="108" spans="5:5" x14ac:dyDescent="0.2">
      <c r="E108" s="123"/>
    </row>
    <row r="109" spans="5:5" x14ac:dyDescent="0.2">
      <c r="E109" s="123"/>
    </row>
    <row r="110" spans="5:5" x14ac:dyDescent="0.2">
      <c r="E110" s="123"/>
    </row>
    <row r="111" spans="5:5" x14ac:dyDescent="0.2">
      <c r="E111" s="123"/>
    </row>
    <row r="112" spans="5:5" x14ac:dyDescent="0.2">
      <c r="E112" s="123"/>
    </row>
    <row r="113" spans="1:7" x14ac:dyDescent="0.2">
      <c r="E113" s="123"/>
    </row>
    <row r="114" spans="1:7" x14ac:dyDescent="0.2">
      <c r="E114" s="123"/>
    </row>
    <row r="115" spans="1:7" x14ac:dyDescent="0.2">
      <c r="A115" s="153"/>
      <c r="B115" s="153"/>
    </row>
    <row r="116" spans="1:7" x14ac:dyDescent="0.2">
      <c r="A116" s="152"/>
      <c r="B116" s="152"/>
      <c r="C116" s="155"/>
      <c r="D116" s="155"/>
      <c r="E116" s="156"/>
      <c r="F116" s="155"/>
      <c r="G116" s="157"/>
    </row>
    <row r="117" spans="1:7" x14ac:dyDescent="0.2">
      <c r="A117" s="158"/>
      <c r="B117" s="158"/>
      <c r="C117" s="152"/>
      <c r="D117" s="152"/>
      <c r="E117" s="159"/>
      <c r="F117" s="152"/>
      <c r="G117" s="152"/>
    </row>
    <row r="118" spans="1:7" x14ac:dyDescent="0.2">
      <c r="A118" s="152"/>
      <c r="B118" s="152"/>
      <c r="C118" s="152"/>
      <c r="D118" s="152"/>
      <c r="E118" s="159"/>
      <c r="F118" s="152"/>
      <c r="G118" s="152"/>
    </row>
    <row r="119" spans="1:7" x14ac:dyDescent="0.2">
      <c r="A119" s="152"/>
      <c r="B119" s="152"/>
      <c r="C119" s="152"/>
      <c r="D119" s="152"/>
      <c r="E119" s="159"/>
      <c r="F119" s="152"/>
      <c r="G119" s="152"/>
    </row>
    <row r="120" spans="1:7" x14ac:dyDescent="0.2">
      <c r="A120" s="152"/>
      <c r="B120" s="152"/>
      <c r="C120" s="152"/>
      <c r="D120" s="152"/>
      <c r="E120" s="159"/>
      <c r="F120" s="152"/>
      <c r="G120" s="152"/>
    </row>
    <row r="121" spans="1:7" x14ac:dyDescent="0.2">
      <c r="A121" s="152"/>
      <c r="B121" s="152"/>
      <c r="C121" s="152"/>
      <c r="D121" s="152"/>
      <c r="E121" s="159"/>
      <c r="F121" s="152"/>
      <c r="G121" s="152"/>
    </row>
    <row r="122" spans="1:7" x14ac:dyDescent="0.2">
      <c r="A122" s="152"/>
      <c r="B122" s="152"/>
      <c r="C122" s="152"/>
      <c r="D122" s="152"/>
      <c r="E122" s="159"/>
      <c r="F122" s="152"/>
      <c r="G122" s="152"/>
    </row>
    <row r="123" spans="1:7" x14ac:dyDescent="0.2">
      <c r="A123" s="152"/>
      <c r="B123" s="152"/>
      <c r="C123" s="152"/>
      <c r="D123" s="152"/>
      <c r="E123" s="159"/>
      <c r="F123" s="152"/>
      <c r="G123" s="152"/>
    </row>
    <row r="124" spans="1:7" x14ac:dyDescent="0.2">
      <c r="A124" s="152"/>
      <c r="B124" s="152"/>
      <c r="C124" s="152"/>
      <c r="D124" s="152"/>
      <c r="E124" s="159"/>
      <c r="F124" s="152"/>
      <c r="G124" s="152"/>
    </row>
    <row r="125" spans="1:7" x14ac:dyDescent="0.2">
      <c r="A125" s="152"/>
      <c r="B125" s="152"/>
      <c r="C125" s="152"/>
      <c r="D125" s="152"/>
      <c r="E125" s="159"/>
      <c r="F125" s="152"/>
      <c r="G125" s="152"/>
    </row>
    <row r="126" spans="1:7" x14ac:dyDescent="0.2">
      <c r="A126" s="152"/>
      <c r="B126" s="152"/>
      <c r="C126" s="152"/>
      <c r="D126" s="152"/>
      <c r="E126" s="159"/>
      <c r="F126" s="152"/>
      <c r="G126" s="152"/>
    </row>
    <row r="127" spans="1:7" x14ac:dyDescent="0.2">
      <c r="A127" s="152"/>
      <c r="B127" s="152"/>
      <c r="C127" s="152"/>
      <c r="D127" s="152"/>
      <c r="E127" s="159"/>
      <c r="F127" s="152"/>
      <c r="G127" s="152"/>
    </row>
    <row r="128" spans="1:7" x14ac:dyDescent="0.2">
      <c r="A128" s="152"/>
      <c r="B128" s="152"/>
      <c r="C128" s="152"/>
      <c r="D128" s="152"/>
      <c r="E128" s="159"/>
      <c r="F128" s="152"/>
      <c r="G128" s="152"/>
    </row>
    <row r="129" spans="1:7" x14ac:dyDescent="0.2">
      <c r="A129" s="152"/>
      <c r="B129" s="152"/>
      <c r="C129" s="152"/>
      <c r="D129" s="152"/>
      <c r="E129" s="159"/>
      <c r="F129" s="152"/>
      <c r="G129" s="152"/>
    </row>
  </sheetData>
  <mergeCells count="3">
    <mergeCell ref="A1:G1"/>
    <mergeCell ref="A3:B3"/>
    <mergeCell ref="A4:B4"/>
  </mergeCells>
  <printOptions gridLinesSet="0"/>
  <pageMargins left="0.19685039370078741" right="0.19685039370078741" top="0.19685039370078741" bottom="0.19685039370078741" header="0" footer="0.19685039370078741"/>
  <pageSetup paperSize="9" orientation="portrait" r:id="rId1"/>
  <headerFooter alignWithMargins="0"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>LIFI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Libor Fiala</dc:creator>
  <cp:lastModifiedBy>kubos</cp:lastModifiedBy>
  <cp:lastPrinted>2019-08-05T05:46:27Z</cp:lastPrinted>
  <dcterms:created xsi:type="dcterms:W3CDTF">2013-07-31T11:19:02Z</dcterms:created>
  <dcterms:modified xsi:type="dcterms:W3CDTF">2021-10-18T06:50:09Z</dcterms:modified>
</cp:coreProperties>
</file>